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</sheets>
  <definedNames>
    <definedName name="_GoBack" localSheetId="0">Лист1!#REF!</definedName>
  </definedNames>
  <calcPr calcId="162913"/>
</workbook>
</file>

<file path=xl/calcChain.xml><?xml version="1.0" encoding="utf-8"?>
<calcChain xmlns="http://schemas.openxmlformats.org/spreadsheetml/2006/main">
  <c r="I254" i="1" l="1"/>
  <c r="I253" i="1"/>
  <c r="I50" i="1"/>
  <c r="I252" i="1"/>
  <c r="I113" i="1"/>
  <c r="I169" i="1"/>
  <c r="I170" i="1" l="1"/>
  <c r="I171" i="1"/>
  <c r="I153" i="1"/>
  <c r="I154" i="1" l="1"/>
  <c r="I155" i="1"/>
  <c r="F168" i="1"/>
  <c r="F167" i="1"/>
  <c r="F166" i="1"/>
  <c r="F165" i="1"/>
  <c r="F164" i="1"/>
  <c r="F163" i="1"/>
  <c r="G155" i="1"/>
  <c r="G154" i="1"/>
  <c r="G153" i="1"/>
  <c r="F152" i="1"/>
  <c r="F151" i="1"/>
  <c r="F150" i="1"/>
  <c r="F149" i="1"/>
  <c r="F148" i="1"/>
  <c r="F147" i="1"/>
  <c r="F146" i="1"/>
  <c r="F145" i="1"/>
  <c r="F157" i="1"/>
  <c r="F158" i="1"/>
  <c r="I132" i="1"/>
  <c r="I133" i="1"/>
  <c r="I131" i="1"/>
  <c r="I129" i="1"/>
  <c r="I130" i="1"/>
  <c r="I128" i="1"/>
  <c r="I119" i="1"/>
  <c r="I120" i="1"/>
  <c r="I126" i="1" s="1"/>
  <c r="I118" i="1"/>
  <c r="I248" i="1"/>
  <c r="F247" i="1"/>
  <c r="I249" i="1"/>
  <c r="I250" i="1"/>
  <c r="F242" i="1"/>
  <c r="F243" i="1"/>
  <c r="F244" i="1"/>
  <c r="F245" i="1"/>
  <c r="F246" i="1"/>
  <c r="F235" i="1"/>
  <c r="F236" i="1"/>
  <c r="F237" i="1"/>
  <c r="F238" i="1"/>
  <c r="F239" i="1"/>
  <c r="F250" i="1" s="1"/>
  <c r="F240" i="1"/>
  <c r="F241" i="1"/>
  <c r="L254" i="1"/>
  <c r="K254" i="1"/>
  <c r="L253" i="1"/>
  <c r="K253" i="1"/>
  <c r="L252" i="1"/>
  <c r="K252" i="1"/>
  <c r="K255" i="1" s="1"/>
  <c r="F232" i="1"/>
  <c r="F233" i="1"/>
  <c r="F234" i="1"/>
  <c r="F231" i="1"/>
  <c r="I223" i="1"/>
  <c r="F223" i="1" s="1"/>
  <c r="I222" i="1"/>
  <c r="F222" i="1" s="1"/>
  <c r="I221" i="1"/>
  <c r="F221" i="1" s="1"/>
  <c r="F214" i="1"/>
  <c r="F215" i="1"/>
  <c r="F216" i="1"/>
  <c r="F217" i="1"/>
  <c r="F218" i="1"/>
  <c r="F219" i="1"/>
  <c r="F220" i="1"/>
  <c r="F213" i="1"/>
  <c r="I210" i="1"/>
  <c r="I209" i="1"/>
  <c r="I208" i="1"/>
  <c r="F207" i="1"/>
  <c r="F200" i="1"/>
  <c r="I97" i="1"/>
  <c r="H86" i="1"/>
  <c r="I85" i="1"/>
  <c r="I84" i="1"/>
  <c r="I83" i="1"/>
  <c r="I57" i="1"/>
  <c r="I56" i="1"/>
  <c r="I55" i="1"/>
  <c r="I58" i="1" s="1"/>
  <c r="H57" i="1"/>
  <c r="H56" i="1"/>
  <c r="H253" i="1" s="1"/>
  <c r="G55" i="1"/>
  <c r="J52" i="1"/>
  <c r="J254" i="1" s="1"/>
  <c r="M52" i="1"/>
  <c r="M51" i="1"/>
  <c r="M253" i="1" s="1"/>
  <c r="M50" i="1"/>
  <c r="M252" i="1" s="1"/>
  <c r="I52" i="1"/>
  <c r="I51" i="1"/>
  <c r="G58" i="1"/>
  <c r="I68" i="1"/>
  <c r="H68" i="1"/>
  <c r="F69" i="1"/>
  <c r="F67" i="1"/>
  <c r="F68" i="1" s="1"/>
  <c r="I30" i="1"/>
  <c r="F29" i="1"/>
  <c r="F30" i="1" s="1"/>
  <c r="I23" i="1"/>
  <c r="I21" i="1"/>
  <c r="F21" i="1" s="1"/>
  <c r="I19" i="1"/>
  <c r="F22" i="1"/>
  <c r="F23" i="1" s="1"/>
  <c r="F20" i="1"/>
  <c r="F159" i="1"/>
  <c r="I125" i="1"/>
  <c r="I124" i="1"/>
  <c r="F204" i="1"/>
  <c r="F203" i="1"/>
  <c r="I176" i="1"/>
  <c r="F135" i="1"/>
  <c r="F136" i="1"/>
  <c r="F134" i="1"/>
  <c r="F48" i="1"/>
  <c r="F18" i="1"/>
  <c r="F39" i="1"/>
  <c r="F37" i="1"/>
  <c r="F181" i="1"/>
  <c r="F102" i="1"/>
  <c r="F103" i="1"/>
  <c r="J44" i="1"/>
  <c r="J45" i="1" s="1"/>
  <c r="M49" i="1"/>
  <c r="M47" i="1"/>
  <c r="M41" i="1"/>
  <c r="M37" i="1"/>
  <c r="J49" i="1"/>
  <c r="J46" i="1"/>
  <c r="J47" i="1" s="1"/>
  <c r="J42" i="1"/>
  <c r="J43" i="1" s="1"/>
  <c r="J40" i="1"/>
  <c r="J41" i="1" s="1"/>
  <c r="J38" i="1"/>
  <c r="J39" i="1" s="1"/>
  <c r="J36" i="1"/>
  <c r="J37" i="1" s="1"/>
  <c r="H17" i="1"/>
  <c r="H252" i="1" s="1"/>
  <c r="I17" i="1"/>
  <c r="K184" i="1"/>
  <c r="J184" i="1"/>
  <c r="M45" i="1"/>
  <c r="M43" i="1"/>
  <c r="M39" i="1"/>
  <c r="G94" i="1"/>
  <c r="H97" i="1" s="1"/>
  <c r="I140" i="1" l="1"/>
  <c r="F153" i="1"/>
  <c r="F248" i="1"/>
  <c r="F154" i="1"/>
  <c r="F155" i="1"/>
  <c r="F144" i="1"/>
  <c r="I86" i="1"/>
  <c r="L255" i="1"/>
  <c r="I251" i="1"/>
  <c r="F249" i="1"/>
  <c r="J50" i="1"/>
  <c r="J252" i="1" s="1"/>
  <c r="H58" i="1"/>
  <c r="F208" i="1"/>
  <c r="I224" i="1"/>
  <c r="F224" i="1" s="1"/>
  <c r="J51" i="1"/>
  <c r="J253" i="1" s="1"/>
  <c r="I211" i="1"/>
  <c r="I141" i="1"/>
  <c r="I114" i="1" s="1"/>
  <c r="I26" i="1"/>
  <c r="F122" i="1"/>
  <c r="F123" i="1"/>
  <c r="F121" i="1"/>
  <c r="F160" i="1"/>
  <c r="F137" i="1"/>
  <c r="F138" i="1"/>
  <c r="F139" i="1"/>
  <c r="F132" i="1"/>
  <c r="F133" i="1"/>
  <c r="F131" i="1"/>
  <c r="F251" i="1" l="1"/>
  <c r="J255" i="1"/>
  <c r="F161" i="1"/>
  <c r="F120" i="1"/>
  <c r="F129" i="1"/>
  <c r="F130" i="1"/>
  <c r="F128" i="1"/>
  <c r="F118" i="1"/>
  <c r="F119" i="1"/>
  <c r="F19" i="1"/>
  <c r="F87" i="1"/>
  <c r="F77" i="1"/>
  <c r="F78" i="1" s="1"/>
  <c r="F75" i="1"/>
  <c r="F76" i="1" s="1"/>
  <c r="F73" i="1"/>
  <c r="F74" i="1" s="1"/>
  <c r="F71" i="1"/>
  <c r="F72" i="1" s="1"/>
  <c r="F70" i="1"/>
  <c r="F65" i="1"/>
  <c r="F66" i="1" s="1"/>
  <c r="F63" i="1"/>
  <c r="F61" i="1"/>
  <c r="F59" i="1"/>
  <c r="F60" i="1" s="1"/>
  <c r="F228" i="1"/>
  <c r="F227" i="1"/>
  <c r="F226" i="1"/>
  <c r="H229" i="1"/>
  <c r="I229" i="1"/>
  <c r="F206" i="1"/>
  <c r="F205" i="1"/>
  <c r="F202" i="1"/>
  <c r="F201" i="1"/>
  <c r="H210" i="1"/>
  <c r="H254" i="1" s="1"/>
  <c r="H255" i="1" s="1"/>
  <c r="F197" i="1"/>
  <c r="F196" i="1"/>
  <c r="F195" i="1"/>
  <c r="H198" i="1"/>
  <c r="I198" i="1"/>
  <c r="F192" i="1"/>
  <c r="F191" i="1"/>
  <c r="F190" i="1"/>
  <c r="H193" i="1"/>
  <c r="I193" i="1"/>
  <c r="H189" i="1"/>
  <c r="I189" i="1"/>
  <c r="F188" i="1"/>
  <c r="F187" i="1"/>
  <c r="F186" i="1"/>
  <c r="I184" i="1"/>
  <c r="F183" i="1"/>
  <c r="F182" i="1"/>
  <c r="H180" i="1"/>
  <c r="I180" i="1"/>
  <c r="F179" i="1"/>
  <c r="F178" i="1"/>
  <c r="F177" i="1"/>
  <c r="F175" i="1"/>
  <c r="F174" i="1"/>
  <c r="F173" i="1"/>
  <c r="F109" i="1"/>
  <c r="F108" i="1"/>
  <c r="F107" i="1"/>
  <c r="I110" i="1"/>
  <c r="I106" i="1"/>
  <c r="F105" i="1"/>
  <c r="F104" i="1"/>
  <c r="F100" i="1"/>
  <c r="F99" i="1"/>
  <c r="F98" i="1"/>
  <c r="I101" i="1"/>
  <c r="F96" i="1"/>
  <c r="F95" i="1"/>
  <c r="F94" i="1"/>
  <c r="F93" i="1"/>
  <c r="F92" i="1"/>
  <c r="F91" i="1"/>
  <c r="F90" i="1"/>
  <c r="F89" i="1"/>
  <c r="F85" i="1" s="1"/>
  <c r="F88" i="1"/>
  <c r="F81" i="1"/>
  <c r="F80" i="1"/>
  <c r="F79" i="1"/>
  <c r="H82" i="1"/>
  <c r="I82" i="1"/>
  <c r="I78" i="1"/>
  <c r="H78" i="1"/>
  <c r="G78" i="1"/>
  <c r="I76" i="1"/>
  <c r="H76" i="1"/>
  <c r="G76" i="1"/>
  <c r="I74" i="1"/>
  <c r="H74" i="1"/>
  <c r="G74" i="1"/>
  <c r="I72" i="1"/>
  <c r="H72" i="1"/>
  <c r="G72" i="1"/>
  <c r="I70" i="1"/>
  <c r="H70" i="1"/>
  <c r="G70" i="1"/>
  <c r="I66" i="1"/>
  <c r="H66" i="1"/>
  <c r="G66" i="1"/>
  <c r="I64" i="1"/>
  <c r="H64" i="1"/>
  <c r="G64" i="1"/>
  <c r="I62" i="1"/>
  <c r="G62" i="1"/>
  <c r="I60" i="1"/>
  <c r="H60" i="1"/>
  <c r="G60" i="1"/>
  <c r="H35" i="1"/>
  <c r="G35" i="1"/>
  <c r="G140" i="1"/>
  <c r="G141" i="1"/>
  <c r="G142" i="1"/>
  <c r="G115" i="1" s="1"/>
  <c r="G169" i="1"/>
  <c r="G170" i="1"/>
  <c r="G171" i="1"/>
  <c r="I49" i="1"/>
  <c r="F49" i="1"/>
  <c r="F47" i="1"/>
  <c r="I45" i="1"/>
  <c r="F45" i="1"/>
  <c r="I43" i="1"/>
  <c r="F43" i="1"/>
  <c r="I41" i="1"/>
  <c r="F41" i="1"/>
  <c r="I39" i="1"/>
  <c r="I37" i="1"/>
  <c r="F32" i="1"/>
  <c r="F50" i="1" s="1"/>
  <c r="F34" i="1"/>
  <c r="F52" i="1" s="1"/>
  <c r="F33" i="1"/>
  <c r="F51" i="1" s="1"/>
  <c r="I35" i="1"/>
  <c r="I28" i="1"/>
  <c r="I142" i="1"/>
  <c r="F26" i="1"/>
  <c r="F25" i="1"/>
  <c r="F16" i="1"/>
  <c r="F141" i="1" l="1"/>
  <c r="G114" i="1"/>
  <c r="F142" i="1"/>
  <c r="I115" i="1"/>
  <c r="F140" i="1"/>
  <c r="G113" i="1"/>
  <c r="F113" i="1" s="1"/>
  <c r="F209" i="1"/>
  <c r="F210" i="1"/>
  <c r="F211" i="1" s="1"/>
  <c r="F83" i="1"/>
  <c r="F97" i="1"/>
  <c r="F56" i="1"/>
  <c r="F28" i="1"/>
  <c r="F64" i="1"/>
  <c r="F57" i="1"/>
  <c r="F62" i="1"/>
  <c r="F55" i="1"/>
  <c r="F84" i="1"/>
  <c r="F86" i="1" s="1"/>
  <c r="F125" i="1"/>
  <c r="F162" i="1"/>
  <c r="F171" i="1"/>
  <c r="M210" i="1"/>
  <c r="M254" i="1" s="1"/>
  <c r="M255" i="1" s="1"/>
  <c r="F169" i="1"/>
  <c r="F124" i="1"/>
  <c r="F176" i="1"/>
  <c r="F180" i="1"/>
  <c r="F229" i="1"/>
  <c r="F82" i="1"/>
  <c r="F193" i="1"/>
  <c r="F189" i="1"/>
  <c r="F198" i="1"/>
  <c r="F184" i="1"/>
  <c r="F110" i="1"/>
  <c r="F101" i="1"/>
  <c r="F106" i="1"/>
  <c r="G253" i="1"/>
  <c r="G254" i="1"/>
  <c r="F35" i="1"/>
  <c r="F170" i="1"/>
  <c r="F17" i="1"/>
  <c r="F58" i="1" l="1"/>
  <c r="F252" i="1"/>
  <c r="F126" i="1"/>
  <c r="I255" i="1"/>
  <c r="F114" i="1"/>
  <c r="F253" i="1" s="1"/>
  <c r="G252" i="1"/>
  <c r="F115" i="1" l="1"/>
  <c r="F254" i="1" s="1"/>
  <c r="F255" i="1" s="1"/>
  <c r="I116" i="1"/>
  <c r="F116" i="1" s="1"/>
</calcChain>
</file>

<file path=xl/sharedStrings.xml><?xml version="1.0" encoding="utf-8"?>
<sst xmlns="http://schemas.openxmlformats.org/spreadsheetml/2006/main" count="419" uniqueCount="135">
  <si>
    <t>Приложение № 2</t>
  </si>
  <si>
    <t xml:space="preserve">к муниципальной   программе </t>
  </si>
  <si>
    <t xml:space="preserve">Система программных мероприятий </t>
  </si>
  <si>
    <t>по реализации муниципальной  программы</t>
  </si>
  <si>
    <t>№ П/П</t>
  </si>
  <si>
    <t xml:space="preserve">Наименование мероприятий </t>
  </si>
  <si>
    <t xml:space="preserve">Сроки реализации </t>
  </si>
  <si>
    <t>Всего</t>
  </si>
  <si>
    <t xml:space="preserve">Объем финансирования </t>
  </si>
  <si>
    <t>(тыс.руб.),средств бюджета</t>
  </si>
  <si>
    <t>(тыс.руб.)</t>
  </si>
  <si>
    <t>Строительство юрточно- туристической базы «Уш мыйгак»</t>
  </si>
  <si>
    <t>Собств.средства предпринимателя.</t>
  </si>
  <si>
    <t>Итого</t>
  </si>
  <si>
    <t>-</t>
  </si>
  <si>
    <t>Итого:</t>
  </si>
  <si>
    <t>Всего:</t>
  </si>
  <si>
    <t>Пошив костюмов, для  постановки нового спектакля</t>
  </si>
  <si>
    <t>5.Совершенствование системы оплаты труда и поощрение работников</t>
  </si>
  <si>
    <t>1.</t>
  </si>
  <si>
    <t xml:space="preserve">Всего </t>
  </si>
  <si>
    <t xml:space="preserve">МУУК </t>
  </si>
  <si>
    <t>Заработная плата, начисления на выплаты по оплате труда</t>
  </si>
  <si>
    <t>Другие расходы</t>
  </si>
  <si>
    <t xml:space="preserve">Коммунальные расходы </t>
  </si>
  <si>
    <t>Культурно массовый мероприятия</t>
  </si>
  <si>
    <t xml:space="preserve">6. Культурно-массовые  мероприятия </t>
  </si>
  <si>
    <t>Мероприятия  знаменательных  и календарных дат: Шагаа, 23 февраля, 8 марта, День здоровья, 1 июня, кожуунный Наадым, Бал Маскарад и др.</t>
  </si>
  <si>
    <t>Софинансирование проектов  и грантов</t>
  </si>
  <si>
    <t>Организация поездок в соседние регионы по обмену опытом и повышению квалификации в Хакасию и Монголию; проведение семинаров и организация экспедиций по НХП, ДПИ и по туризму.</t>
  </si>
  <si>
    <t>Творческий коллективный концерт «Барыксанчыг чурттаксанчыг Барыын–Хемчик  мээн  чуртум» город Кызыл</t>
  </si>
  <si>
    <t xml:space="preserve">                                       Всего по программе:</t>
  </si>
  <si>
    <t>Доведение соотношения средней заработной платы работников учреждений культуры до 73,7%, 82,4%, 91,2% , коммунальные расходы, другие расходы</t>
  </si>
  <si>
    <t>2.1</t>
  </si>
  <si>
    <t>Содействие в организации и проведении республиканских фестивалей, смотров художественной самодеятельности, конкурсов творчества среди организаций.</t>
  </si>
  <si>
    <t>1.Строительство объектов культуры</t>
  </si>
  <si>
    <t>2.Разработка проектно-сметной документации объектов культуры</t>
  </si>
  <si>
    <t>3.Проведение капитиального ремонта объектов культуры</t>
  </si>
  <si>
    <t>4. Обновление материально-технической базы учреждений культуры</t>
  </si>
  <si>
    <t>7.Внедрение программ повышения квалификации специалистов в сфере культуры</t>
  </si>
  <si>
    <t>9.Монтаж противопожарной сигнализации</t>
  </si>
  <si>
    <t>МБ</t>
  </si>
  <si>
    <t>Внеб</t>
  </si>
  <si>
    <t>РБ</t>
  </si>
  <si>
    <t>платный услуга</t>
  </si>
  <si>
    <t>ФБ</t>
  </si>
  <si>
    <t>оплачено</t>
  </si>
  <si>
    <t>11.Подготовка и проведение мероприятий, посвященных юбилейным датам</t>
  </si>
  <si>
    <t>Всего: 2018гг</t>
  </si>
  <si>
    <t>2018г.</t>
  </si>
  <si>
    <t>2018г</t>
  </si>
  <si>
    <t>2019г.</t>
  </si>
  <si>
    <t>2019г</t>
  </si>
  <si>
    <t>2020г</t>
  </si>
  <si>
    <t>Всего: 2019гг</t>
  </si>
  <si>
    <t>Всего: 2020гг</t>
  </si>
  <si>
    <t>2018гг</t>
  </si>
  <si>
    <t xml:space="preserve">2018г  </t>
  </si>
  <si>
    <t xml:space="preserve">2019г. </t>
  </si>
  <si>
    <t xml:space="preserve">2020г. </t>
  </si>
  <si>
    <t>РЦКС им О.Намдараа</t>
  </si>
  <si>
    <t>Капитальный ремонт старого  здания  СДК с.Аксы-Барлык</t>
  </si>
  <si>
    <t>Строительство нового  здания СК с.Бижиктиг-Хая</t>
  </si>
  <si>
    <t>Капитальный ремонт старого  здания  СДК с.Эрги-Барлык</t>
  </si>
  <si>
    <t>Разработка проектно – сметной документации нового   здания МБУ СК с.Бижиктиг-Хая</t>
  </si>
  <si>
    <t>Разработка проектно – сметной документации капитального ремонта старого  здания МБУ СДК с. Аксы-Барлык</t>
  </si>
  <si>
    <t>Разработка проектно – сметной документации капитального ремонта старого  здания МБУ СДК с. Эрги-Барлык</t>
  </si>
  <si>
    <t>Приобретение  надувной сцены, звуко-светооборудование, звуко усилительная аппаратура,  персональных компьютеров  МБУ РЦКС им. «О.Намдараа»,  и  всех сельских домов культуры</t>
  </si>
  <si>
    <r>
      <t xml:space="preserve">Приобретение  надувной сцены, звуко-светооборудование,  ПК, музыкально звуко усилительной  аппаратуры с мощностью 5 квт  </t>
    </r>
    <r>
      <rPr>
        <sz val="12"/>
        <rFont val="Times New Roman"/>
        <family val="1"/>
        <charset val="204"/>
      </rPr>
      <t xml:space="preserve"> МБУ РЦКС им. «О.Намдараа»</t>
    </r>
  </si>
  <si>
    <t>Приобретение оборудования персональных компьютеров   и укрепление материально – технической базы Управления культуры</t>
  </si>
  <si>
    <t>Приобретение лазерного шоу, звуко-светооборудование,  ПК, музыкально звукоусилительной  аппаратуры МБУ РЦКС им. О.Намдараа структуное подразделения   СДК с. Шекпээр</t>
  </si>
  <si>
    <t>Приобретение оборудования лазерного шоу, звуко-светооборудование,  ПК, музыкально звукоусилительной  аппаратуры МБУ  РЦКС им. О.Намдараа структурное подразделения народный театр  с. Эрги-Барлык</t>
  </si>
  <si>
    <t>Приобретение тувинских национальных  музыкальных инструментов  для МБУ  РЦКС им. «О.Намдараа»</t>
  </si>
  <si>
    <t>Подписка методической и периодической литературы для  клубных учреждений</t>
  </si>
  <si>
    <t>Приобретение мебели и стеллажей для литературы, шкафы для архива для  МБУ РЦКС им. О.Намдараа</t>
  </si>
  <si>
    <t>8.Расширение гастрольной деятельности и участие Республиканских , Региональных конкурсов и фестивалей</t>
  </si>
  <si>
    <t xml:space="preserve">10.Видео - наблюдения </t>
  </si>
  <si>
    <t>МБУ РЦКС им. О.Намдараа структурное подразделения СДК с. Шекпээр</t>
  </si>
  <si>
    <t>МБУ РЦКС им. «О.Намдараа»  с. Кызыл –Мажалык</t>
  </si>
  <si>
    <t>Приобретение копировально-множительной техники для МБУ РЦКС им. О. Намдараа</t>
  </si>
  <si>
    <t>Участие работников культуры в выездных курсах повышения квалификации, семинарах, круглые столы, проблемные семинары, фестивали, конкурсы профессионального мастерства.</t>
  </si>
  <si>
    <t xml:space="preserve"> Республики  Тыва» на 2018-2020гг.</t>
  </si>
  <si>
    <t>Приобретение оборудования лазерного шоу, звуко-светооборудование,  ПК, музыкально звукоусилительной  аппаратуры МБУ РЦКС им. О.Намдараа структуное подразделения  СДК с. Эрги-Барлык</t>
  </si>
  <si>
    <t>Приобретение, надувной сцены звуко-светооборудование,  ПК, музыкально звукоусилительной  аппаратуры МБУ РЦКС им. О.Намдараа структуное подразделения  СДК с. Барлык</t>
  </si>
  <si>
    <t>Приобретение оборудования лазерного шоу, звуко-светооборудование,  ПК, музыкально звукоусилительной  аппаратуры МБУ РЦКС им. О.Намдараа структуное подразделения СДК с. Аксы-Барлык</t>
  </si>
  <si>
    <t>Приобретение оборудования лазерного шоу, звукосветооборудование,  ПК, музыкально звуко усилительной  аппаратуры МБУ РЦКС им. О.Намдараа структуное подразделения  СДК с. Аянгаты</t>
  </si>
  <si>
    <t>Приобретение оборудования лазерного шоу, звуко-светооборудование,  ПК, музыкально звуко усилительной  аппаратуры МБУ РЦКС им. О.Намдараа структуное подразделения  СК с. Бижиктиг-Хая</t>
  </si>
  <si>
    <t>Приобретение оборудования лазерного шоу, звуко-светооборудование,  ПК, музыкально звуко усилительной  аппаратуры МБУ РЦКС им. О.Намдараа структуное подразделения  СК с. Хонделен</t>
  </si>
  <si>
    <t xml:space="preserve">Приобретение  на  обновление одежды сцены  МБУ РЦКС им. «О.Намдараа», и сельских домов культуры. </t>
  </si>
  <si>
    <t>МБУ РЦКС им. "О.Намдараа" структурное подразделения СДК с. Барлык</t>
  </si>
  <si>
    <t>МБУ РЦКС им. "О.Намдараа" структурное подразделения  СДК с. Шекпээр</t>
  </si>
  <si>
    <t>МБУ РЦКС им. "О.Намдараа" структурное подразделения  СДК с. Эрги-Барлык</t>
  </si>
  <si>
    <t>МБУ РЦКС им. "О.Намдараа" структурное подразделения  СДК с. Аксы-Барлык</t>
  </si>
  <si>
    <t>МБУ РЦКС им. "О.Намдараа" структурное подразделения  СДК с. Аянгаты</t>
  </si>
  <si>
    <t>МБУ РЦКС им. "О.Намдараа" структурное подразделения  СК с. Бижиктиг-Хая</t>
  </si>
  <si>
    <t>МБУ РЦКС им. "О.Намдараа" структурное подразделения  СДК с. Хонделен</t>
  </si>
  <si>
    <t>МБУ РЦКС им. "О.Намдараа" структурное подразделенияСДК с. Барлык</t>
  </si>
  <si>
    <t>МБУ РЦКС им. "О.Намдараа" структурное подразделения СК с. Хонделен</t>
  </si>
  <si>
    <t>МБУ РЦКС им. "О.Намдараа" структурное подразделения СДК с.Эрги - Барлык</t>
  </si>
  <si>
    <t>МБУ РЦКС им. "О.Намдараа" структурное подразделения СДК с. Шекпээр</t>
  </si>
  <si>
    <t>МБУ РЦКС им. "О.Намдараа" структурное подразделения СДК с. Аянгаты</t>
  </si>
  <si>
    <t>МБУК "Барун-Хемчикская Централизованая Библиотечная система"</t>
  </si>
  <si>
    <t>Книжный фонд МБУК "Барун-Хемчикская Централизованая Библиотечная система"</t>
  </si>
  <si>
    <t xml:space="preserve"> МБУК "Барун-Хемчикская Централизованая Библиотечная система"</t>
  </si>
  <si>
    <t>МБУ РЦКС им. О.Намдараа структурное подразделения СДК с. Эрги-Барлык</t>
  </si>
  <si>
    <t>МБУ РЦКС им. О.Намдараа структурное подразделения СДК с. Аксы-Барлык</t>
  </si>
  <si>
    <t>МБУ РЦКС им. О.Намдараа структурное подразделенияСДК с. Аянгаты</t>
  </si>
  <si>
    <t>МБУ РЦКС им. О.Намдараа структурное подразделенияСДК с. Хонделен</t>
  </si>
  <si>
    <t>МБУ РЦКС им. О.Намдараа структурное подразделения СДК с. Барлык</t>
  </si>
  <si>
    <r>
      <t>«</t>
    </r>
    <r>
      <rPr>
        <sz val="13"/>
        <color theme="1"/>
        <rFont val="Times New Roman"/>
        <family val="1"/>
        <charset val="204"/>
      </rPr>
      <t>Развитие культуры, искусства и туризма в</t>
    </r>
  </si>
  <si>
    <t xml:space="preserve">  муниципальном образовании «Барун-Хемчикский кожуун</t>
  </si>
  <si>
    <t xml:space="preserve">«Развитие культуры, искусства и туризма  в муниципальном образовании
«Барун-Хемчикский кожуун Республики  Тыва » на 2018-2020гг.
на 2015 -2017 годы»
</t>
  </si>
  <si>
    <t xml:space="preserve">50 лет со дня основания МБОУДОД ДШИ с Кызыл-Мажалык  </t>
  </si>
  <si>
    <t>Юбилейный творческий концерт, посвященный 70 летию  заслуженного работника культуры Ховалыг Д.К.</t>
  </si>
  <si>
    <t>30 лет МБУ РЦКС им. «О.Намдараа»  с. Кызыл –Мажалык</t>
  </si>
  <si>
    <t>35 лет народного ансамбля песни и танца  "Хемчик"</t>
  </si>
  <si>
    <t>Праздничные мероприятия к 100-летия Героя Советского Союза Хомушку Чургуй-оол Намгаевича</t>
  </si>
  <si>
    <t>Праздничные мероприятия посвященный к 65 - летию детского сада «Хунчугеш» с.Эрги-Барлык.</t>
  </si>
  <si>
    <t>Праздничные мероприятия посвященные к 50 - летию детского сада «Арыкчыгаш» с.Аксы- Барлык.</t>
  </si>
  <si>
    <t>Праздничные мероприятия к 90- летию со Дня образования с.Аксы-Барлык.</t>
  </si>
  <si>
    <t>50 –летие со дня образования сельского дома культуры имени Кужугет Серена с.Аксы-Барлык.</t>
  </si>
  <si>
    <t>45 –летие со дня образования сельского дома культуры имени Ооржак Базыр-оола с.Шекпээр.</t>
  </si>
  <si>
    <t>Праздничные мероприятия к 70- летию со Дня образования с.Ак.</t>
  </si>
  <si>
    <t>Центральная кожуунная детская библиотека 55лет</t>
  </si>
  <si>
    <t>Хонделенская сельская библиотека 65 лет</t>
  </si>
  <si>
    <t>Бижиктиг-Хаинская сельская библиотека 50 лет</t>
  </si>
  <si>
    <t xml:space="preserve">Государственный и общественный деятель Тувы
Монгуш Какыйлаевич Шыырап 95 лет
</t>
  </si>
  <si>
    <t xml:space="preserve">Тувинский сказитель, Член Союза писателей РТ
 Ч. Ч. Ооржак 125 лет
</t>
  </si>
  <si>
    <t>25 лет творческий коллектив ВИА "Сай-Хонаш"</t>
  </si>
  <si>
    <t>11.Коплекс мер по развитию туризма в Барун-Хемчикском кожууне</t>
  </si>
  <si>
    <t>Установка и обслуживание дорожных и информационных указателей (указатели, знаки, карты-схемы и т.д.) к объектам культурного наследия и объектам туристской значимости в соответствии с установленными требованиями;«Строительство юрточного городка и турбазы в местечке Алаш» создание благоприятных условий для удовлетворения и развития потребностей населения в духовном и культурном формировании личности, для развития творческих способностей, образования и нравственного воспитания детей и молодежи создание (открытие) гостиницы, мотеля</t>
  </si>
  <si>
    <t>КМДТ</t>
  </si>
  <si>
    <t>Поддержка малых театров</t>
  </si>
  <si>
    <t>Библиотечный фонд</t>
  </si>
  <si>
    <t>Интернет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</si>
</sst>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justify" vertical="top" wrapText="1"/>
    </xf>
    <xf numFmtId="3" fontId="0" fillId="0" borderId="0" xfId="0" applyNumberFormat="1"/>
    <xf numFmtId="0" fontId="5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3" fontId="6" fillId="0" borderId="7" xfId="0" applyNumberFormat="1" applyFont="1" applyBorder="1" applyAlignment="1">
      <alignment horizontal="center" vertical="top" wrapText="1"/>
    </xf>
    <xf numFmtId="0" fontId="0" fillId="0" borderId="1" xfId="0" applyBorder="1"/>
    <xf numFmtId="0" fontId="7" fillId="0" borderId="1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0" xfId="0" applyFont="1"/>
    <xf numFmtId="0" fontId="13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4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center" vertical="top" wrapText="1"/>
    </xf>
    <xf numFmtId="3" fontId="6" fillId="2" borderId="4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0" fillId="0" borderId="0" xfId="0" applyNumberFormat="1"/>
    <xf numFmtId="3" fontId="6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3" fontId="9" fillId="0" borderId="5" xfId="0" applyNumberFormat="1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7" xfId="0" applyFont="1" applyBorder="1" applyAlignment="1">
      <alignment vertical="top" wrapText="1"/>
    </xf>
    <xf numFmtId="0" fontId="8" fillId="0" borderId="5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16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3" fontId="6" fillId="0" borderId="4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4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3" fontId="9" fillId="2" borderId="2" xfId="0" applyNumberFormat="1" applyFont="1" applyFill="1" applyBorder="1" applyAlignment="1">
      <alignment horizontal="center" vertical="top" wrapText="1"/>
    </xf>
    <xf numFmtId="3" fontId="9" fillId="2" borderId="4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abSelected="1" topLeftCell="A243" workbookViewId="0">
      <selection activeCell="J258" sqref="J258"/>
    </sheetView>
  </sheetViews>
  <sheetFormatPr defaultRowHeight="14.4" x14ac:dyDescent="0.3"/>
  <cols>
    <col min="1" max="1" width="4.88671875" customWidth="1"/>
    <col min="2" max="2" width="68.88671875" customWidth="1"/>
    <col min="3" max="4" width="0.109375" customWidth="1"/>
    <col min="5" max="5" width="14.44140625" customWidth="1"/>
    <col min="6" max="6" width="15.44140625" customWidth="1"/>
    <col min="7" max="7" width="0.33203125" hidden="1" customWidth="1"/>
    <col min="8" max="8" width="11.6640625" style="77" customWidth="1"/>
    <col min="9" max="9" width="15.5546875" customWidth="1"/>
    <col min="10" max="10" width="11" customWidth="1"/>
    <col min="11" max="11" width="10.6640625" customWidth="1"/>
    <col min="12" max="13" width="11" customWidth="1"/>
    <col min="14" max="14" width="9.33203125" customWidth="1"/>
    <col min="15" max="15" width="9.6640625" customWidth="1"/>
    <col min="16" max="16" width="14.6640625" bestFit="1" customWidth="1"/>
    <col min="17" max="17" width="11.33203125" bestFit="1" customWidth="1"/>
  </cols>
  <sheetData>
    <row r="1" spans="1:16" x14ac:dyDescent="0.3">
      <c r="N1" s="1" t="s">
        <v>0</v>
      </c>
    </row>
    <row r="2" spans="1:16" x14ac:dyDescent="0.3">
      <c r="N2" s="1" t="s">
        <v>1</v>
      </c>
    </row>
    <row r="3" spans="1:16" ht="16.8" x14ac:dyDescent="0.3">
      <c r="N3" s="2" t="s">
        <v>109</v>
      </c>
    </row>
    <row r="4" spans="1:16" ht="16.8" x14ac:dyDescent="0.3">
      <c r="N4" s="3" t="s">
        <v>110</v>
      </c>
    </row>
    <row r="5" spans="1:16" ht="16.8" x14ac:dyDescent="0.3">
      <c r="N5" s="3" t="s">
        <v>81</v>
      </c>
    </row>
    <row r="6" spans="1:16" ht="18" x14ac:dyDescent="0.35">
      <c r="A6" s="4"/>
    </row>
    <row r="7" spans="1:16" ht="18" x14ac:dyDescent="0.35">
      <c r="E7" s="4" t="s">
        <v>2</v>
      </c>
    </row>
    <row r="8" spans="1:16" ht="18" x14ac:dyDescent="0.35">
      <c r="E8" s="4" t="s">
        <v>3</v>
      </c>
    </row>
    <row r="9" spans="1:16" ht="35.25" customHeight="1" x14ac:dyDescent="0.35">
      <c r="A9" s="5"/>
      <c r="B9" s="294" t="s">
        <v>111</v>
      </c>
      <c r="C9" s="294"/>
      <c r="D9" s="294"/>
      <c r="E9" s="294"/>
      <c r="F9" s="294"/>
      <c r="G9" s="294"/>
      <c r="H9" s="294"/>
      <c r="I9" s="294"/>
      <c r="J9" s="61"/>
      <c r="K9" s="61"/>
      <c r="L9" s="61"/>
      <c r="M9" s="66"/>
      <c r="N9" s="5"/>
      <c r="O9" s="5"/>
      <c r="P9" s="5"/>
    </row>
    <row r="10" spans="1:16" ht="24" customHeight="1" x14ac:dyDescent="0.3">
      <c r="A10" s="220" t="s">
        <v>4</v>
      </c>
      <c r="B10" s="220" t="s">
        <v>5</v>
      </c>
      <c r="C10" s="220" t="s">
        <v>6</v>
      </c>
      <c r="D10" s="220"/>
      <c r="E10" s="220"/>
      <c r="F10" s="220" t="s">
        <v>7</v>
      </c>
      <c r="G10" s="244" t="s">
        <v>8</v>
      </c>
      <c r="H10" s="238"/>
      <c r="I10" s="238"/>
      <c r="J10" s="238"/>
      <c r="K10" s="238"/>
      <c r="L10" s="239"/>
      <c r="M10" s="62"/>
      <c r="N10" s="220"/>
    </row>
    <row r="11" spans="1:16" ht="16.5" customHeight="1" x14ac:dyDescent="0.3">
      <c r="A11" s="220"/>
      <c r="B11" s="220"/>
      <c r="C11" s="220"/>
      <c r="D11" s="220"/>
      <c r="E11" s="220"/>
      <c r="F11" s="220"/>
      <c r="G11" s="244" t="s">
        <v>9</v>
      </c>
      <c r="H11" s="238"/>
      <c r="I11" s="238"/>
      <c r="J11" s="238"/>
      <c r="K11" s="238"/>
      <c r="L11" s="239"/>
      <c r="M11" s="62"/>
      <c r="N11" s="220"/>
    </row>
    <row r="12" spans="1:16" ht="33.75" customHeight="1" x14ac:dyDescent="0.3">
      <c r="A12" s="220"/>
      <c r="B12" s="220"/>
      <c r="C12" s="220"/>
      <c r="D12" s="220"/>
      <c r="E12" s="220"/>
      <c r="F12" s="220"/>
      <c r="G12" s="244" t="s">
        <v>42</v>
      </c>
      <c r="H12" s="239"/>
      <c r="I12" s="63" t="s">
        <v>41</v>
      </c>
      <c r="J12" s="63" t="s">
        <v>43</v>
      </c>
      <c r="K12" s="68" t="s">
        <v>45</v>
      </c>
      <c r="L12" s="63" t="s">
        <v>44</v>
      </c>
      <c r="M12" s="70" t="s">
        <v>46</v>
      </c>
      <c r="N12" s="220"/>
    </row>
    <row r="13" spans="1:16" ht="15.75" customHeight="1" x14ac:dyDescent="0.3">
      <c r="A13" s="220"/>
      <c r="B13" s="220"/>
      <c r="C13" s="220"/>
      <c r="D13" s="220"/>
      <c r="E13" s="220"/>
      <c r="F13" s="7" t="s">
        <v>10</v>
      </c>
      <c r="G13" s="244" t="s">
        <v>10</v>
      </c>
      <c r="H13" s="239"/>
      <c r="I13" s="7" t="s">
        <v>10</v>
      </c>
      <c r="J13" s="63" t="s">
        <v>10</v>
      </c>
      <c r="K13" s="63" t="s">
        <v>10</v>
      </c>
      <c r="L13" s="63" t="s">
        <v>10</v>
      </c>
      <c r="M13" s="63"/>
      <c r="N13" s="220"/>
    </row>
    <row r="14" spans="1:16" ht="15.6" x14ac:dyDescent="0.3">
      <c r="A14" s="7">
        <v>1</v>
      </c>
      <c r="B14" s="7">
        <v>2</v>
      </c>
      <c r="C14" s="220">
        <v>3</v>
      </c>
      <c r="D14" s="220"/>
      <c r="E14" s="220"/>
      <c r="F14" s="7">
        <v>4</v>
      </c>
      <c r="G14" s="244">
        <v>5</v>
      </c>
      <c r="H14" s="239"/>
      <c r="I14" s="7">
        <v>6</v>
      </c>
      <c r="J14" s="58"/>
      <c r="K14" s="58"/>
      <c r="L14" s="58"/>
      <c r="M14" s="63"/>
      <c r="N14" s="7">
        <v>8</v>
      </c>
    </row>
    <row r="15" spans="1:16" ht="15.6" x14ac:dyDescent="0.3">
      <c r="A15" s="50"/>
      <c r="B15" s="244" t="s">
        <v>35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9"/>
    </row>
    <row r="16" spans="1:16" s="84" customFormat="1" ht="33" customHeight="1" x14ac:dyDescent="0.3">
      <c r="A16" s="176">
        <v>1</v>
      </c>
      <c r="B16" s="177" t="s">
        <v>11</v>
      </c>
      <c r="C16" s="241" t="s">
        <v>49</v>
      </c>
      <c r="D16" s="241"/>
      <c r="E16" s="241"/>
      <c r="F16" s="176">
        <f>G16+I16</f>
        <v>112000</v>
      </c>
      <c r="G16" s="242">
        <v>100000</v>
      </c>
      <c r="H16" s="243"/>
      <c r="I16" s="176">
        <v>12000</v>
      </c>
      <c r="J16" s="176"/>
      <c r="K16" s="176"/>
      <c r="L16" s="176"/>
      <c r="M16" s="176"/>
      <c r="N16" s="176" t="s">
        <v>12</v>
      </c>
    </row>
    <row r="17" spans="1:14" ht="15.6" x14ac:dyDescent="0.3">
      <c r="A17" s="220"/>
      <c r="B17" s="220"/>
      <c r="C17" s="221" t="s">
        <v>13</v>
      </c>
      <c r="D17" s="221"/>
      <c r="E17" s="221"/>
      <c r="F17" s="225">
        <f>I17+H17</f>
        <v>112000</v>
      </c>
      <c r="G17" s="226"/>
      <c r="H17" s="44">
        <f>G16</f>
        <v>100000</v>
      </c>
      <c r="I17" s="11">
        <f>I16</f>
        <v>12000</v>
      </c>
      <c r="J17" s="14"/>
      <c r="K17" s="14"/>
      <c r="L17" s="14"/>
      <c r="M17" s="14"/>
      <c r="N17" s="7"/>
    </row>
    <row r="18" spans="1:14" ht="15.6" x14ac:dyDescent="0.3">
      <c r="A18" s="40">
        <v>1</v>
      </c>
      <c r="B18" s="191" t="s">
        <v>62</v>
      </c>
      <c r="C18" s="188"/>
      <c r="D18" s="188"/>
      <c r="E18" s="189" t="s">
        <v>50</v>
      </c>
      <c r="F18" s="248">
        <f>I18</f>
        <v>11000000</v>
      </c>
      <c r="G18" s="249"/>
      <c r="H18" s="189"/>
      <c r="I18" s="189">
        <v>11000000</v>
      </c>
      <c r="J18" s="58"/>
      <c r="K18" s="58"/>
      <c r="L18" s="58"/>
      <c r="M18" s="63"/>
      <c r="N18" s="42"/>
    </row>
    <row r="19" spans="1:14" ht="15.6" x14ac:dyDescent="0.3">
      <c r="A19" s="40"/>
      <c r="B19" s="189"/>
      <c r="C19" s="188"/>
      <c r="D19" s="188"/>
      <c r="E19" s="188" t="s">
        <v>15</v>
      </c>
      <c r="F19" s="192">
        <f>F18</f>
        <v>11000000</v>
      </c>
      <c r="G19" s="193"/>
      <c r="H19" s="131"/>
      <c r="I19" s="131">
        <f>I18</f>
        <v>11000000</v>
      </c>
      <c r="J19" s="14"/>
      <c r="K19" s="14"/>
      <c r="L19" s="14"/>
      <c r="M19" s="14"/>
      <c r="N19" s="42"/>
    </row>
    <row r="20" spans="1:14" ht="15.6" x14ac:dyDescent="0.3">
      <c r="A20" s="40">
        <v>2</v>
      </c>
      <c r="B20" s="194" t="s">
        <v>61</v>
      </c>
      <c r="C20" s="240" t="s">
        <v>51</v>
      </c>
      <c r="D20" s="240"/>
      <c r="E20" s="240"/>
      <c r="F20" s="248">
        <f>H20+I20</f>
        <v>6038660</v>
      </c>
      <c r="G20" s="249"/>
      <c r="H20" s="189"/>
      <c r="I20" s="189">
        <v>6038660</v>
      </c>
      <c r="J20" s="58"/>
      <c r="K20" s="58"/>
      <c r="L20" s="58"/>
      <c r="M20" s="63"/>
      <c r="N20" s="7"/>
    </row>
    <row r="21" spans="1:14" ht="15.6" x14ac:dyDescent="0.3">
      <c r="A21" s="7"/>
      <c r="B21" s="189"/>
      <c r="C21" s="245" t="s">
        <v>15</v>
      </c>
      <c r="D21" s="245"/>
      <c r="E21" s="245"/>
      <c r="F21" s="246">
        <f>I21</f>
        <v>6038660</v>
      </c>
      <c r="G21" s="247"/>
      <c r="H21" s="188"/>
      <c r="I21" s="188">
        <f>I20</f>
        <v>6038660</v>
      </c>
      <c r="J21" s="59"/>
      <c r="K21" s="59"/>
      <c r="L21" s="59"/>
      <c r="M21" s="64"/>
      <c r="N21" s="7"/>
    </row>
    <row r="22" spans="1:14" ht="15.6" x14ac:dyDescent="0.3">
      <c r="A22" s="105">
        <v>3</v>
      </c>
      <c r="B22" s="194" t="s">
        <v>63</v>
      </c>
      <c r="C22" s="188"/>
      <c r="D22" s="188"/>
      <c r="E22" s="188" t="s">
        <v>51</v>
      </c>
      <c r="F22" s="188">
        <f>I22</f>
        <v>7200000</v>
      </c>
      <c r="G22" s="188"/>
      <c r="H22" s="188"/>
      <c r="I22" s="188">
        <v>7200000</v>
      </c>
      <c r="J22" s="106"/>
      <c r="K22" s="106"/>
      <c r="L22" s="106"/>
      <c r="M22" s="106"/>
      <c r="N22" s="105"/>
    </row>
    <row r="23" spans="1:14" ht="15.6" x14ac:dyDescent="0.3">
      <c r="A23" s="105"/>
      <c r="B23" s="105"/>
      <c r="C23" s="106"/>
      <c r="D23" s="106"/>
      <c r="E23" s="106" t="s">
        <v>15</v>
      </c>
      <c r="F23" s="106">
        <f>F22</f>
        <v>7200000</v>
      </c>
      <c r="G23" s="106"/>
      <c r="H23" s="115"/>
      <c r="I23" s="106">
        <f>I22</f>
        <v>7200000</v>
      </c>
      <c r="J23" s="106"/>
      <c r="K23" s="106"/>
      <c r="L23" s="106"/>
      <c r="M23" s="106"/>
      <c r="N23" s="105"/>
    </row>
    <row r="24" spans="1:14" ht="15.6" x14ac:dyDescent="0.3">
      <c r="A24" s="7"/>
      <c r="B24" s="222" t="s">
        <v>36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4"/>
    </row>
    <row r="25" spans="1:14" ht="34.5" customHeight="1" x14ac:dyDescent="0.3">
      <c r="A25" s="56">
        <v>1</v>
      </c>
      <c r="B25" s="109" t="s">
        <v>64</v>
      </c>
      <c r="C25" s="220" t="s">
        <v>49</v>
      </c>
      <c r="D25" s="220"/>
      <c r="E25" s="220"/>
      <c r="F25" s="7">
        <f>I25</f>
        <v>70000</v>
      </c>
      <c r="G25" s="244"/>
      <c r="H25" s="239"/>
      <c r="I25" s="7">
        <v>70000</v>
      </c>
      <c r="J25" s="58"/>
      <c r="K25" s="58"/>
      <c r="L25" s="58"/>
      <c r="M25" s="63"/>
      <c r="N25" s="7"/>
    </row>
    <row r="26" spans="1:14" ht="23.25" customHeight="1" x14ac:dyDescent="0.3">
      <c r="A26" s="7"/>
      <c r="B26" s="7"/>
      <c r="C26" s="221" t="s">
        <v>13</v>
      </c>
      <c r="D26" s="221"/>
      <c r="E26" s="221"/>
      <c r="F26" s="9">
        <f>I26+H26</f>
        <v>70000</v>
      </c>
      <c r="G26" s="9"/>
      <c r="H26" s="115"/>
      <c r="I26" s="9">
        <f>I25</f>
        <v>70000</v>
      </c>
      <c r="J26" s="59"/>
      <c r="K26" s="59"/>
      <c r="L26" s="59"/>
      <c r="M26" s="64"/>
      <c r="N26" s="7"/>
    </row>
    <row r="27" spans="1:14" ht="30" customHeight="1" x14ac:dyDescent="0.3">
      <c r="A27" s="56">
        <v>2</v>
      </c>
      <c r="B27" s="109" t="s">
        <v>65</v>
      </c>
      <c r="C27" s="241" t="s">
        <v>52</v>
      </c>
      <c r="D27" s="241"/>
      <c r="E27" s="241"/>
      <c r="F27" s="229">
        <v>1756000</v>
      </c>
      <c r="G27" s="230"/>
      <c r="H27" s="76"/>
      <c r="I27" s="56">
        <v>40000</v>
      </c>
      <c r="J27" s="58"/>
      <c r="K27" s="58"/>
      <c r="L27" s="58"/>
      <c r="M27" s="63"/>
      <c r="N27" s="7"/>
    </row>
    <row r="28" spans="1:14" ht="18.75" customHeight="1" x14ac:dyDescent="0.3">
      <c r="A28" s="7"/>
      <c r="B28" s="7"/>
      <c r="C28" s="221" t="s">
        <v>13</v>
      </c>
      <c r="D28" s="221"/>
      <c r="E28" s="221"/>
      <c r="F28" s="11">
        <f>I28</f>
        <v>40000</v>
      </c>
      <c r="G28" s="9"/>
      <c r="H28" s="115"/>
      <c r="I28" s="11">
        <f>SUM(I27:I27)</f>
        <v>40000</v>
      </c>
      <c r="J28" s="14"/>
      <c r="K28" s="14"/>
      <c r="L28" s="14"/>
      <c r="M28" s="14"/>
      <c r="N28" s="7"/>
    </row>
    <row r="29" spans="1:14" ht="32.25" customHeight="1" x14ac:dyDescent="0.3">
      <c r="A29" s="105">
        <v>3</v>
      </c>
      <c r="B29" s="109" t="s">
        <v>66</v>
      </c>
      <c r="C29" s="106"/>
      <c r="D29" s="106"/>
      <c r="E29" s="125" t="s">
        <v>51</v>
      </c>
      <c r="F29" s="14">
        <f>I29</f>
        <v>70000</v>
      </c>
      <c r="G29" s="106"/>
      <c r="H29" s="115"/>
      <c r="I29" s="14">
        <v>70000</v>
      </c>
      <c r="J29" s="14"/>
      <c r="K29" s="14"/>
      <c r="L29" s="14"/>
      <c r="M29" s="14"/>
      <c r="N29" s="105"/>
    </row>
    <row r="30" spans="1:14" ht="18.75" customHeight="1" x14ac:dyDescent="0.3">
      <c r="A30" s="105"/>
      <c r="B30" s="105"/>
      <c r="C30" s="106"/>
      <c r="D30" s="106"/>
      <c r="E30" s="106" t="s">
        <v>15</v>
      </c>
      <c r="F30" s="14">
        <f>F29</f>
        <v>70000</v>
      </c>
      <c r="G30" s="106"/>
      <c r="H30" s="115"/>
      <c r="I30" s="14">
        <f>I29</f>
        <v>70000</v>
      </c>
      <c r="J30" s="14"/>
      <c r="K30" s="14"/>
      <c r="L30" s="14"/>
      <c r="M30" s="14"/>
      <c r="N30" s="105"/>
    </row>
    <row r="31" spans="1:14" ht="18.75" customHeight="1" x14ac:dyDescent="0.3">
      <c r="A31" s="50"/>
      <c r="B31" s="222" t="s">
        <v>37</v>
      </c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4"/>
    </row>
    <row r="32" spans="1:14" ht="22.5" customHeight="1" x14ac:dyDescent="0.3">
      <c r="A32" s="220">
        <v>1</v>
      </c>
      <c r="B32" s="281" t="s">
        <v>78</v>
      </c>
      <c r="C32" s="240" t="s">
        <v>50</v>
      </c>
      <c r="D32" s="240"/>
      <c r="E32" s="240"/>
      <c r="F32" s="130">
        <f>G32+I32</f>
        <v>200000</v>
      </c>
      <c r="G32" s="301">
        <v>33334</v>
      </c>
      <c r="H32" s="302"/>
      <c r="I32" s="130">
        <v>166666</v>
      </c>
      <c r="J32" s="130"/>
      <c r="K32" s="130"/>
      <c r="L32" s="130"/>
      <c r="M32" s="130"/>
      <c r="N32" s="7"/>
    </row>
    <row r="33" spans="1:14" ht="15.6" x14ac:dyDescent="0.3">
      <c r="A33" s="220"/>
      <c r="B33" s="281"/>
      <c r="C33" s="240" t="s">
        <v>52</v>
      </c>
      <c r="D33" s="240"/>
      <c r="E33" s="240"/>
      <c r="F33" s="130">
        <f>H33+I33</f>
        <v>200000</v>
      </c>
      <c r="G33" s="130"/>
      <c r="H33" s="130">
        <v>33333</v>
      </c>
      <c r="I33" s="130">
        <v>166667</v>
      </c>
      <c r="J33" s="130"/>
      <c r="K33" s="130"/>
      <c r="L33" s="130"/>
      <c r="M33" s="130"/>
      <c r="N33" s="7"/>
    </row>
    <row r="34" spans="1:14" ht="15.6" x14ac:dyDescent="0.3">
      <c r="A34" s="220"/>
      <c r="B34" s="281"/>
      <c r="C34" s="240" t="s">
        <v>53</v>
      </c>
      <c r="D34" s="240"/>
      <c r="E34" s="240"/>
      <c r="F34" s="130">
        <f>H34+I34</f>
        <v>200000</v>
      </c>
      <c r="G34" s="130"/>
      <c r="H34" s="130">
        <v>33333</v>
      </c>
      <c r="I34" s="130">
        <v>166667</v>
      </c>
      <c r="J34" s="130"/>
      <c r="K34" s="130"/>
      <c r="L34" s="130"/>
      <c r="M34" s="130"/>
      <c r="N34" s="7"/>
    </row>
    <row r="35" spans="1:14" ht="15.6" x14ac:dyDescent="0.3">
      <c r="A35" s="7"/>
      <c r="B35" s="7"/>
      <c r="C35" s="245" t="s">
        <v>13</v>
      </c>
      <c r="D35" s="245"/>
      <c r="E35" s="245"/>
      <c r="F35" s="131">
        <f>F32+F33+F34</f>
        <v>600000</v>
      </c>
      <c r="G35" s="131">
        <f t="shared" ref="G35" si="0">SUM(G32:G34)</f>
        <v>33334</v>
      </c>
      <c r="H35" s="131">
        <f>G32+H33+H34</f>
        <v>100000</v>
      </c>
      <c r="I35" s="131">
        <f>I32+I33+I34</f>
        <v>500000</v>
      </c>
      <c r="J35" s="131"/>
      <c r="K35" s="131"/>
      <c r="L35" s="131"/>
      <c r="M35" s="131"/>
      <c r="N35" s="7"/>
    </row>
    <row r="36" spans="1:14" ht="34.5" customHeight="1" x14ac:dyDescent="0.3">
      <c r="A36" s="8">
        <v>2</v>
      </c>
      <c r="B36" s="138" t="s">
        <v>92</v>
      </c>
      <c r="C36" s="240" t="s">
        <v>50</v>
      </c>
      <c r="D36" s="240"/>
      <c r="E36" s="240"/>
      <c r="F36" s="110">
        <v>1115000</v>
      </c>
      <c r="G36" s="248" t="s">
        <v>14</v>
      </c>
      <c r="H36" s="249"/>
      <c r="I36" s="110">
        <v>111500</v>
      </c>
      <c r="J36" s="110">
        <f>F36-I36</f>
        <v>1003500</v>
      </c>
      <c r="K36" s="110"/>
      <c r="L36" s="110"/>
      <c r="M36" s="110"/>
      <c r="N36" s="7"/>
    </row>
    <row r="37" spans="1:14" ht="15.6" x14ac:dyDescent="0.3">
      <c r="A37" s="7"/>
      <c r="B37" s="7"/>
      <c r="C37" s="245" t="s">
        <v>13</v>
      </c>
      <c r="D37" s="245"/>
      <c r="E37" s="245"/>
      <c r="F37" s="132">
        <f>F36</f>
        <v>1115000</v>
      </c>
      <c r="G37" s="132"/>
      <c r="H37" s="132"/>
      <c r="I37" s="132">
        <f>I36</f>
        <v>111500</v>
      </c>
      <c r="J37" s="132">
        <f>J36</f>
        <v>1003500</v>
      </c>
      <c r="K37" s="132"/>
      <c r="L37" s="132"/>
      <c r="M37" s="132">
        <f>M36</f>
        <v>0</v>
      </c>
      <c r="N37" s="7"/>
    </row>
    <row r="38" spans="1:14" ht="33" customHeight="1" x14ac:dyDescent="0.3">
      <c r="A38" s="8">
        <v>3</v>
      </c>
      <c r="B38" s="138" t="s">
        <v>96</v>
      </c>
      <c r="C38" s="240" t="s">
        <v>50</v>
      </c>
      <c r="D38" s="240"/>
      <c r="E38" s="240"/>
      <c r="F38" s="110">
        <v>1085000</v>
      </c>
      <c r="G38" s="248" t="s">
        <v>14</v>
      </c>
      <c r="H38" s="249"/>
      <c r="I38" s="130">
        <v>108500</v>
      </c>
      <c r="J38" s="110">
        <f>F38-I38</f>
        <v>976500</v>
      </c>
      <c r="K38" s="130"/>
      <c r="L38" s="130"/>
      <c r="M38" s="110">
        <v>18850</v>
      </c>
      <c r="N38" s="7"/>
    </row>
    <row r="39" spans="1:14" ht="15.6" x14ac:dyDescent="0.3">
      <c r="A39" s="7"/>
      <c r="B39" s="7"/>
      <c r="C39" s="245" t="s">
        <v>13</v>
      </c>
      <c r="D39" s="245"/>
      <c r="E39" s="245"/>
      <c r="F39" s="132">
        <f>F38</f>
        <v>1085000</v>
      </c>
      <c r="G39" s="132"/>
      <c r="H39" s="132"/>
      <c r="I39" s="131">
        <f>I38</f>
        <v>108500</v>
      </c>
      <c r="J39" s="132">
        <f>J38</f>
        <v>976500</v>
      </c>
      <c r="K39" s="131"/>
      <c r="L39" s="131"/>
      <c r="M39" s="131">
        <f>M38</f>
        <v>18850</v>
      </c>
      <c r="N39" s="7"/>
    </row>
    <row r="40" spans="1:14" ht="32.25" customHeight="1" x14ac:dyDescent="0.3">
      <c r="A40" s="23">
        <v>4</v>
      </c>
      <c r="B40" s="137" t="s">
        <v>97</v>
      </c>
      <c r="C40" s="240" t="s">
        <v>52</v>
      </c>
      <c r="D40" s="240"/>
      <c r="E40" s="240"/>
      <c r="F40" s="110">
        <v>800000</v>
      </c>
      <c r="G40" s="248" t="s">
        <v>14</v>
      </c>
      <c r="H40" s="249"/>
      <c r="I40" s="130">
        <v>80000</v>
      </c>
      <c r="J40" s="110">
        <f>F40-I40</f>
        <v>720000</v>
      </c>
      <c r="K40" s="130"/>
      <c r="L40" s="130"/>
      <c r="M40" s="110"/>
      <c r="N40" s="7"/>
    </row>
    <row r="41" spans="1:14" ht="15.6" x14ac:dyDescent="0.3">
      <c r="A41" s="7"/>
      <c r="B41" s="7"/>
      <c r="C41" s="245" t="s">
        <v>13</v>
      </c>
      <c r="D41" s="245"/>
      <c r="E41" s="245"/>
      <c r="F41" s="132">
        <f>F40</f>
        <v>800000</v>
      </c>
      <c r="G41" s="132"/>
      <c r="H41" s="132"/>
      <c r="I41" s="131">
        <f>I40</f>
        <v>80000</v>
      </c>
      <c r="J41" s="132">
        <f>J40</f>
        <v>720000</v>
      </c>
      <c r="K41" s="131"/>
      <c r="L41" s="131"/>
      <c r="M41" s="131">
        <f>M40</f>
        <v>0</v>
      </c>
      <c r="N41" s="7"/>
    </row>
    <row r="42" spans="1:14" ht="32.25" customHeight="1" x14ac:dyDescent="0.3">
      <c r="A42" s="8">
        <v>5</v>
      </c>
      <c r="B42" s="138" t="s">
        <v>98</v>
      </c>
      <c r="C42" s="240" t="s">
        <v>50</v>
      </c>
      <c r="D42" s="240"/>
      <c r="E42" s="240"/>
      <c r="F42" s="110">
        <v>1000000</v>
      </c>
      <c r="G42" s="248" t="s">
        <v>14</v>
      </c>
      <c r="H42" s="249"/>
      <c r="I42" s="130">
        <v>100000</v>
      </c>
      <c r="J42" s="110">
        <f>F42-I42</f>
        <v>900000</v>
      </c>
      <c r="K42" s="130"/>
      <c r="L42" s="130"/>
      <c r="M42" s="110">
        <v>10800</v>
      </c>
      <c r="N42" s="7"/>
    </row>
    <row r="43" spans="1:14" ht="15.6" x14ac:dyDescent="0.3">
      <c r="A43" s="7"/>
      <c r="B43" s="7"/>
      <c r="C43" s="245" t="s">
        <v>13</v>
      </c>
      <c r="D43" s="245"/>
      <c r="E43" s="245"/>
      <c r="F43" s="132">
        <f>F42</f>
        <v>1000000</v>
      </c>
      <c r="G43" s="132"/>
      <c r="H43" s="132"/>
      <c r="I43" s="131">
        <f>I42</f>
        <v>100000</v>
      </c>
      <c r="J43" s="132">
        <f>J42</f>
        <v>900000</v>
      </c>
      <c r="K43" s="131"/>
      <c r="L43" s="131"/>
      <c r="M43" s="131">
        <f>M42</f>
        <v>10800</v>
      </c>
      <c r="N43" s="7"/>
    </row>
    <row r="44" spans="1:14" ht="32.25" customHeight="1" x14ac:dyDescent="0.3">
      <c r="A44" s="8">
        <v>6</v>
      </c>
      <c r="B44" s="138" t="s">
        <v>99</v>
      </c>
      <c r="C44" s="240" t="s">
        <v>50</v>
      </c>
      <c r="D44" s="240"/>
      <c r="E44" s="240"/>
      <c r="F44" s="110">
        <v>865000</v>
      </c>
      <c r="G44" s="248" t="s">
        <v>14</v>
      </c>
      <c r="H44" s="249"/>
      <c r="I44" s="130">
        <v>86500</v>
      </c>
      <c r="J44" s="130">
        <f>F44-I44</f>
        <v>778500</v>
      </c>
      <c r="K44" s="130"/>
      <c r="L44" s="130"/>
      <c r="M44" s="110">
        <v>8640</v>
      </c>
      <c r="N44" s="7"/>
    </row>
    <row r="45" spans="1:14" ht="15.6" x14ac:dyDescent="0.3">
      <c r="A45" s="7"/>
      <c r="B45" s="7"/>
      <c r="C45" s="245" t="s">
        <v>13</v>
      </c>
      <c r="D45" s="245"/>
      <c r="E45" s="245"/>
      <c r="F45" s="132">
        <f>F44</f>
        <v>865000</v>
      </c>
      <c r="G45" s="132"/>
      <c r="H45" s="132"/>
      <c r="I45" s="131">
        <f>I44</f>
        <v>86500</v>
      </c>
      <c r="J45" s="132">
        <f>J44</f>
        <v>778500</v>
      </c>
      <c r="K45" s="131"/>
      <c r="L45" s="131"/>
      <c r="M45" s="131">
        <f>M44</f>
        <v>8640</v>
      </c>
      <c r="N45" s="7"/>
    </row>
    <row r="46" spans="1:14" ht="32.25" customHeight="1" x14ac:dyDescent="0.3">
      <c r="A46" s="135">
        <v>7</v>
      </c>
      <c r="B46" s="51" t="s">
        <v>100</v>
      </c>
      <c r="C46" s="240" t="s">
        <v>52</v>
      </c>
      <c r="D46" s="240"/>
      <c r="E46" s="240"/>
      <c r="F46" s="110">
        <v>340000</v>
      </c>
      <c r="G46" s="248" t="s">
        <v>14</v>
      </c>
      <c r="H46" s="249"/>
      <c r="I46" s="110">
        <v>34000</v>
      </c>
      <c r="J46" s="110">
        <f>F46-I46</f>
        <v>306000</v>
      </c>
      <c r="K46" s="110"/>
      <c r="L46" s="110"/>
      <c r="M46" s="110"/>
      <c r="N46" s="8"/>
    </row>
    <row r="47" spans="1:14" ht="15.6" x14ac:dyDescent="0.3">
      <c r="A47" s="167"/>
      <c r="B47" s="167"/>
      <c r="C47" s="245" t="s">
        <v>13</v>
      </c>
      <c r="D47" s="245"/>
      <c r="E47" s="245"/>
      <c r="F47" s="132">
        <f>F46</f>
        <v>340000</v>
      </c>
      <c r="G47" s="132"/>
      <c r="H47" s="132"/>
      <c r="I47" s="131">
        <v>34000</v>
      </c>
      <c r="J47" s="132">
        <f>J46</f>
        <v>306000</v>
      </c>
      <c r="K47" s="131"/>
      <c r="L47" s="131"/>
      <c r="M47" s="131">
        <f>M46</f>
        <v>0</v>
      </c>
      <c r="N47" s="7"/>
    </row>
    <row r="48" spans="1:14" ht="17.25" customHeight="1" x14ac:dyDescent="0.3">
      <c r="A48" s="8">
        <v>8</v>
      </c>
      <c r="B48" s="138" t="s">
        <v>101</v>
      </c>
      <c r="C48" s="220" t="s">
        <v>50</v>
      </c>
      <c r="D48" s="220"/>
      <c r="E48" s="220"/>
      <c r="F48" s="7">
        <f>I48</f>
        <v>240000</v>
      </c>
      <c r="G48" s="244" t="s">
        <v>14</v>
      </c>
      <c r="H48" s="239"/>
      <c r="I48" s="7">
        <v>240000</v>
      </c>
      <c r="J48" s="70">
        <v>300000</v>
      </c>
      <c r="K48" s="58"/>
      <c r="L48" s="58"/>
      <c r="M48" s="70"/>
      <c r="N48" s="7"/>
    </row>
    <row r="49" spans="1:14" ht="15.6" x14ac:dyDescent="0.3">
      <c r="A49" s="7"/>
      <c r="B49" s="7"/>
      <c r="C49" s="221" t="s">
        <v>13</v>
      </c>
      <c r="D49" s="221"/>
      <c r="E49" s="221"/>
      <c r="F49" s="222">
        <f>F48</f>
        <v>240000</v>
      </c>
      <c r="G49" s="224"/>
      <c r="H49" s="75"/>
      <c r="I49" s="9">
        <f>I48</f>
        <v>240000</v>
      </c>
      <c r="J49" s="71">
        <f>J48</f>
        <v>300000</v>
      </c>
      <c r="K49" s="59"/>
      <c r="L49" s="59"/>
      <c r="M49" s="69">
        <f>M48</f>
        <v>0</v>
      </c>
      <c r="N49" s="7"/>
    </row>
    <row r="50" spans="1:14" ht="15.6" x14ac:dyDescent="0.3">
      <c r="A50" s="8"/>
      <c r="B50" s="252" t="s">
        <v>16</v>
      </c>
      <c r="C50" s="222" t="s">
        <v>50</v>
      </c>
      <c r="D50" s="223"/>
      <c r="E50" s="224"/>
      <c r="F50" s="14">
        <f>F32+F36+F38+F42+F44+F48</f>
        <v>4505000</v>
      </c>
      <c r="G50" s="13"/>
      <c r="H50" s="75"/>
      <c r="I50" s="14">
        <f>I32+I36+I38+I42+I44+I48</f>
        <v>813166</v>
      </c>
      <c r="J50" s="14">
        <f>J32+J36+J38+J42+J44+J48</f>
        <v>3958500</v>
      </c>
      <c r="K50" s="14"/>
      <c r="L50" s="14"/>
      <c r="M50" s="14">
        <f>M32+M36+M38+M42+M44+M48</f>
        <v>38290</v>
      </c>
      <c r="N50" s="8"/>
    </row>
    <row r="51" spans="1:14" ht="15.6" x14ac:dyDescent="0.3">
      <c r="A51" s="8"/>
      <c r="B51" s="253"/>
      <c r="C51" s="222" t="s">
        <v>52</v>
      </c>
      <c r="D51" s="223"/>
      <c r="E51" s="224"/>
      <c r="F51" s="14">
        <f>F33+F40+F46</f>
        <v>1340000</v>
      </c>
      <c r="G51" s="13"/>
      <c r="H51" s="75"/>
      <c r="I51" s="14">
        <f>I33+I40+I46</f>
        <v>280667</v>
      </c>
      <c r="J51" s="14">
        <f>J33+J40+J46</f>
        <v>1026000</v>
      </c>
      <c r="K51" s="14"/>
      <c r="L51" s="14"/>
      <c r="M51" s="14">
        <f>M33+M40+M46</f>
        <v>0</v>
      </c>
      <c r="N51" s="8"/>
    </row>
    <row r="52" spans="1:14" ht="15.6" x14ac:dyDescent="0.3">
      <c r="A52" s="8"/>
      <c r="B52" s="254"/>
      <c r="C52" s="222" t="s">
        <v>53</v>
      </c>
      <c r="D52" s="223"/>
      <c r="E52" s="224"/>
      <c r="F52" s="14">
        <f>F34</f>
        <v>200000</v>
      </c>
      <c r="G52" s="13"/>
      <c r="H52" s="75"/>
      <c r="I52" s="14">
        <f>I34</f>
        <v>166667</v>
      </c>
      <c r="J52" s="14">
        <f>J34</f>
        <v>0</v>
      </c>
      <c r="K52" s="14"/>
      <c r="L52" s="14"/>
      <c r="M52" s="14">
        <f>M34</f>
        <v>0</v>
      </c>
      <c r="N52" s="8"/>
    </row>
    <row r="53" spans="1:14" ht="15.6" x14ac:dyDescent="0.3">
      <c r="A53" s="204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</row>
    <row r="54" spans="1:14" ht="15.6" x14ac:dyDescent="0.3">
      <c r="A54" s="221" t="s">
        <v>38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</row>
    <row r="55" spans="1:14" ht="18.75" customHeight="1" x14ac:dyDescent="0.3">
      <c r="A55" s="255">
        <v>2</v>
      </c>
      <c r="B55" s="295" t="s">
        <v>67</v>
      </c>
      <c r="C55" s="258" t="s">
        <v>48</v>
      </c>
      <c r="D55" s="258"/>
      <c r="E55" s="258"/>
      <c r="F55" s="97">
        <f>F61+F73+F75+F77</f>
        <v>220000</v>
      </c>
      <c r="G55" s="259">
        <f>G61+G73+G75+G77</f>
        <v>60000</v>
      </c>
      <c r="H55" s="260"/>
      <c r="I55" s="97">
        <f>I61+I73+I75+I77</f>
        <v>160000</v>
      </c>
      <c r="J55" s="44"/>
      <c r="K55" s="44"/>
      <c r="L55" s="44"/>
      <c r="M55" s="44"/>
      <c r="N55" s="7"/>
    </row>
    <row r="56" spans="1:14" ht="20.25" customHeight="1" x14ac:dyDescent="0.3">
      <c r="A56" s="255"/>
      <c r="B56" s="295"/>
      <c r="C56" s="258" t="s">
        <v>54</v>
      </c>
      <c r="D56" s="258"/>
      <c r="E56" s="258"/>
      <c r="F56" s="97">
        <f>F59+F67+F69+F71</f>
        <v>280000</v>
      </c>
      <c r="G56" s="140"/>
      <c r="H56" s="140">
        <f>G59+G67+H69+G71</f>
        <v>110000</v>
      </c>
      <c r="I56" s="97">
        <f>I59+I67+I69+I71</f>
        <v>170000</v>
      </c>
      <c r="J56" s="44"/>
      <c r="K56" s="44"/>
      <c r="L56" s="44"/>
      <c r="M56" s="44"/>
      <c r="N56" s="7"/>
    </row>
    <row r="57" spans="1:14" ht="18.75" customHeight="1" x14ac:dyDescent="0.3">
      <c r="A57" s="255"/>
      <c r="B57" s="295"/>
      <c r="C57" s="258" t="s">
        <v>55</v>
      </c>
      <c r="D57" s="258"/>
      <c r="E57" s="258"/>
      <c r="F57" s="97">
        <f>F63+F65</f>
        <v>120000</v>
      </c>
      <c r="G57" s="140"/>
      <c r="H57" s="140">
        <f>G63+G65</f>
        <v>40000</v>
      </c>
      <c r="I57" s="97">
        <f>I63+I65</f>
        <v>80000</v>
      </c>
      <c r="J57" s="44"/>
      <c r="K57" s="44"/>
      <c r="L57" s="44"/>
      <c r="M57" s="44"/>
      <c r="N57" s="7"/>
    </row>
    <row r="58" spans="1:14" ht="23.25" customHeight="1" x14ac:dyDescent="0.3">
      <c r="A58" s="98"/>
      <c r="B58" s="98"/>
      <c r="C58" s="258" t="s">
        <v>16</v>
      </c>
      <c r="D58" s="258"/>
      <c r="E58" s="258"/>
      <c r="F58" s="97">
        <f>F55+F56+F57</f>
        <v>620000</v>
      </c>
      <c r="G58" s="97">
        <f t="shared" ref="G58" si="1">G55+G56+G57</f>
        <v>60000</v>
      </c>
      <c r="H58" s="97">
        <f>H55+H56+H57</f>
        <v>150000</v>
      </c>
      <c r="I58" s="97">
        <f>I55+I56+I57</f>
        <v>410000</v>
      </c>
      <c r="J58" s="14"/>
      <c r="K58" s="14"/>
      <c r="L58" s="14"/>
      <c r="M58" s="14"/>
      <c r="N58" s="7"/>
    </row>
    <row r="59" spans="1:14" ht="47.25" customHeight="1" x14ac:dyDescent="0.3">
      <c r="A59" s="99" t="s">
        <v>33</v>
      </c>
      <c r="B59" s="112" t="s">
        <v>68</v>
      </c>
      <c r="C59" s="255" t="s">
        <v>52</v>
      </c>
      <c r="D59" s="255"/>
      <c r="E59" s="255"/>
      <c r="F59" s="100">
        <f>G59+I59</f>
        <v>100000</v>
      </c>
      <c r="G59" s="256">
        <v>50000</v>
      </c>
      <c r="H59" s="257"/>
      <c r="I59" s="100">
        <v>50000</v>
      </c>
      <c r="J59" s="60"/>
      <c r="K59" s="60"/>
      <c r="L59" s="60"/>
      <c r="M59" s="67"/>
      <c r="N59" s="6"/>
    </row>
    <row r="60" spans="1:14" ht="18.75" customHeight="1" x14ac:dyDescent="0.3">
      <c r="A60" s="101"/>
      <c r="B60" s="98"/>
      <c r="C60" s="258" t="s">
        <v>13</v>
      </c>
      <c r="D60" s="258"/>
      <c r="E60" s="258"/>
      <c r="F60" s="97">
        <f>F59</f>
        <v>100000</v>
      </c>
      <c r="G60" s="140" t="e">
        <f>G59+#REF!+#REF!</f>
        <v>#REF!</v>
      </c>
      <c r="H60" s="140">
        <f>G59</f>
        <v>50000</v>
      </c>
      <c r="I60" s="97">
        <f>I59</f>
        <v>50000</v>
      </c>
      <c r="J60" s="14"/>
      <c r="K60" s="14"/>
      <c r="L60" s="14"/>
      <c r="M60" s="14"/>
      <c r="N60" s="6"/>
    </row>
    <row r="61" spans="1:14" ht="20.25" customHeight="1" x14ac:dyDescent="0.3">
      <c r="A61" s="250" t="s">
        <v>33</v>
      </c>
      <c r="B61" s="251" t="s">
        <v>69</v>
      </c>
      <c r="C61" s="241" t="s">
        <v>50</v>
      </c>
      <c r="D61" s="241"/>
      <c r="E61" s="241"/>
      <c r="F61" s="83">
        <f>I61</f>
        <v>40000</v>
      </c>
      <c r="G61" s="301"/>
      <c r="H61" s="302"/>
      <c r="I61" s="83">
        <v>40000</v>
      </c>
      <c r="J61" s="60"/>
      <c r="K61" s="60"/>
      <c r="L61" s="60"/>
      <c r="M61" s="67"/>
      <c r="N61" s="6"/>
    </row>
    <row r="62" spans="1:14" ht="27.75" customHeight="1" x14ac:dyDescent="0.3">
      <c r="A62" s="250"/>
      <c r="B62" s="251"/>
      <c r="C62" s="261" t="s">
        <v>13</v>
      </c>
      <c r="D62" s="261"/>
      <c r="E62" s="261"/>
      <c r="F62" s="90">
        <f>F61</f>
        <v>40000</v>
      </c>
      <c r="G62" s="131" t="e">
        <f>G61+#REF!+#REF!</f>
        <v>#REF!</v>
      </c>
      <c r="H62" s="131"/>
      <c r="I62" s="90">
        <f>I61</f>
        <v>40000</v>
      </c>
      <c r="J62" s="14"/>
      <c r="K62" s="14"/>
      <c r="L62" s="14"/>
      <c r="M62" s="14"/>
      <c r="N62" s="6"/>
    </row>
    <row r="63" spans="1:14" ht="48" customHeight="1" x14ac:dyDescent="0.3">
      <c r="A63" s="99" t="s">
        <v>33</v>
      </c>
      <c r="B63" s="139" t="s">
        <v>70</v>
      </c>
      <c r="C63" s="255" t="s">
        <v>53</v>
      </c>
      <c r="D63" s="255"/>
      <c r="E63" s="255"/>
      <c r="F63" s="100">
        <f>G63+I63</f>
        <v>60000</v>
      </c>
      <c r="G63" s="256">
        <v>20000</v>
      </c>
      <c r="H63" s="257"/>
      <c r="I63" s="100">
        <v>40000</v>
      </c>
      <c r="J63" s="60"/>
      <c r="K63" s="60"/>
      <c r="L63" s="60"/>
      <c r="M63" s="67"/>
      <c r="N63" s="6"/>
    </row>
    <row r="64" spans="1:14" ht="18.75" customHeight="1" x14ac:dyDescent="0.3">
      <c r="A64" s="101"/>
      <c r="B64" s="98"/>
      <c r="C64" s="258" t="s">
        <v>13</v>
      </c>
      <c r="D64" s="258"/>
      <c r="E64" s="258"/>
      <c r="F64" s="97">
        <f>F63</f>
        <v>60000</v>
      </c>
      <c r="G64" s="140" t="e">
        <f>G63+#REF!+#REF!</f>
        <v>#REF!</v>
      </c>
      <c r="H64" s="140">
        <f>G63</f>
        <v>20000</v>
      </c>
      <c r="I64" s="97">
        <f>I63</f>
        <v>40000</v>
      </c>
      <c r="J64" s="14"/>
      <c r="K64" s="14"/>
      <c r="L64" s="14"/>
      <c r="M64" s="14"/>
      <c r="N64" s="6"/>
    </row>
    <row r="65" spans="1:14" ht="45.75" customHeight="1" x14ac:dyDescent="0.3">
      <c r="A65" s="99" t="s">
        <v>33</v>
      </c>
      <c r="B65" s="139" t="s">
        <v>83</v>
      </c>
      <c r="C65" s="255" t="s">
        <v>53</v>
      </c>
      <c r="D65" s="255"/>
      <c r="E65" s="255"/>
      <c r="F65" s="100">
        <f>G65+I65</f>
        <v>60000</v>
      </c>
      <c r="G65" s="256">
        <v>20000</v>
      </c>
      <c r="H65" s="257"/>
      <c r="I65" s="100">
        <v>40000</v>
      </c>
      <c r="J65" s="60"/>
      <c r="K65" s="60"/>
      <c r="L65" s="60"/>
      <c r="M65" s="67"/>
      <c r="N65" s="6"/>
    </row>
    <row r="66" spans="1:14" ht="16.5" customHeight="1" x14ac:dyDescent="0.3">
      <c r="A66" s="101"/>
      <c r="B66" s="98"/>
      <c r="C66" s="258" t="s">
        <v>13</v>
      </c>
      <c r="D66" s="258"/>
      <c r="E66" s="258"/>
      <c r="F66" s="97">
        <f>F65</f>
        <v>60000</v>
      </c>
      <c r="G66" s="140" t="e">
        <f>G65+#REF!+#REF!</f>
        <v>#REF!</v>
      </c>
      <c r="H66" s="140">
        <f>G65</f>
        <v>20000</v>
      </c>
      <c r="I66" s="97">
        <f>I65</f>
        <v>40000</v>
      </c>
      <c r="J66" s="14"/>
      <c r="K66" s="14"/>
      <c r="L66" s="14"/>
      <c r="M66" s="14"/>
      <c r="N66" s="6"/>
    </row>
    <row r="67" spans="1:14" ht="49.5" customHeight="1" x14ac:dyDescent="0.3">
      <c r="A67" s="99" t="s">
        <v>33</v>
      </c>
      <c r="B67" s="139" t="s">
        <v>82</v>
      </c>
      <c r="C67" s="255" t="s">
        <v>52</v>
      </c>
      <c r="D67" s="255"/>
      <c r="E67" s="255"/>
      <c r="F67" s="100">
        <f>G67+I67</f>
        <v>60000</v>
      </c>
      <c r="G67" s="256">
        <v>20000</v>
      </c>
      <c r="H67" s="257"/>
      <c r="I67" s="100">
        <v>40000</v>
      </c>
      <c r="J67" s="60"/>
      <c r="K67" s="60"/>
      <c r="L67" s="60"/>
      <c r="M67" s="67"/>
      <c r="N67" s="6"/>
    </row>
    <row r="68" spans="1:14" ht="17.25" customHeight="1" x14ac:dyDescent="0.3">
      <c r="A68" s="99"/>
      <c r="B68" s="122"/>
      <c r="C68" s="123"/>
      <c r="D68" s="123"/>
      <c r="E68" s="124" t="s">
        <v>15</v>
      </c>
      <c r="F68" s="97">
        <f>F67</f>
        <v>60000</v>
      </c>
      <c r="G68" s="149"/>
      <c r="H68" s="150">
        <f>G67</f>
        <v>20000</v>
      </c>
      <c r="I68" s="97">
        <f>I67</f>
        <v>40000</v>
      </c>
      <c r="J68" s="128"/>
      <c r="K68" s="128"/>
      <c r="L68" s="128"/>
      <c r="M68" s="128"/>
      <c r="N68" s="127"/>
    </row>
    <row r="69" spans="1:14" ht="66.75" customHeight="1" x14ac:dyDescent="0.3">
      <c r="A69" s="99" t="s">
        <v>33</v>
      </c>
      <c r="B69" s="122" t="s">
        <v>71</v>
      </c>
      <c r="C69" s="113"/>
      <c r="D69" s="113"/>
      <c r="E69" s="123" t="s">
        <v>52</v>
      </c>
      <c r="F69" s="100">
        <f>H69+I69</f>
        <v>60000</v>
      </c>
      <c r="G69" s="141"/>
      <c r="H69" s="142">
        <v>20000</v>
      </c>
      <c r="I69" s="100">
        <v>40000</v>
      </c>
      <c r="J69" s="114"/>
      <c r="K69" s="114"/>
      <c r="L69" s="114"/>
      <c r="M69" s="114"/>
      <c r="N69" s="108"/>
    </row>
    <row r="70" spans="1:14" ht="19.5" customHeight="1" x14ac:dyDescent="0.3">
      <c r="A70" s="101"/>
      <c r="B70" s="98"/>
      <c r="C70" s="258" t="s">
        <v>13</v>
      </c>
      <c r="D70" s="258"/>
      <c r="E70" s="258"/>
      <c r="F70" s="97">
        <f>F67</f>
        <v>60000</v>
      </c>
      <c r="G70" s="140" t="e">
        <f>G67+#REF!+#REF!</f>
        <v>#REF!</v>
      </c>
      <c r="H70" s="140">
        <f>G67</f>
        <v>20000</v>
      </c>
      <c r="I70" s="97">
        <f>I67</f>
        <v>40000</v>
      </c>
      <c r="J70" s="14"/>
      <c r="K70" s="14"/>
      <c r="L70" s="14"/>
      <c r="M70" s="14"/>
      <c r="N70" s="6"/>
    </row>
    <row r="71" spans="1:14" ht="66.75" customHeight="1" x14ac:dyDescent="0.3">
      <c r="A71" s="99" t="s">
        <v>33</v>
      </c>
      <c r="B71" s="139" t="s">
        <v>84</v>
      </c>
      <c r="C71" s="255" t="s">
        <v>52</v>
      </c>
      <c r="D71" s="255"/>
      <c r="E71" s="255"/>
      <c r="F71" s="100">
        <f>G71+I71</f>
        <v>60000</v>
      </c>
      <c r="G71" s="256">
        <v>20000</v>
      </c>
      <c r="H71" s="257"/>
      <c r="I71" s="100">
        <v>40000</v>
      </c>
      <c r="J71" s="60"/>
      <c r="K71" s="60"/>
      <c r="L71" s="60"/>
      <c r="M71" s="67"/>
      <c r="N71" s="6"/>
    </row>
    <row r="72" spans="1:14" ht="20.25" customHeight="1" x14ac:dyDescent="0.3">
      <c r="A72" s="101"/>
      <c r="B72" s="98"/>
      <c r="C72" s="258" t="s">
        <v>13</v>
      </c>
      <c r="D72" s="258"/>
      <c r="E72" s="258"/>
      <c r="F72" s="97">
        <f>F71</f>
        <v>60000</v>
      </c>
      <c r="G72" s="140" t="e">
        <f>G71+#REF!+#REF!</f>
        <v>#REF!</v>
      </c>
      <c r="H72" s="140">
        <f>G71</f>
        <v>20000</v>
      </c>
      <c r="I72" s="97">
        <f>I71</f>
        <v>40000</v>
      </c>
      <c r="J72" s="14"/>
      <c r="K72" s="14"/>
      <c r="L72" s="14"/>
      <c r="M72" s="14"/>
      <c r="N72" s="6"/>
    </row>
    <row r="73" spans="1:14" ht="66" customHeight="1" x14ac:dyDescent="0.3">
      <c r="A73" s="99" t="s">
        <v>33</v>
      </c>
      <c r="B73" s="139" t="s">
        <v>85</v>
      </c>
      <c r="C73" s="255" t="s">
        <v>56</v>
      </c>
      <c r="D73" s="255"/>
      <c r="E73" s="255"/>
      <c r="F73" s="100">
        <f>G73+I73</f>
        <v>60000</v>
      </c>
      <c r="G73" s="256">
        <v>20000</v>
      </c>
      <c r="H73" s="257"/>
      <c r="I73" s="100">
        <v>40000</v>
      </c>
      <c r="J73" s="60"/>
      <c r="K73" s="60"/>
      <c r="L73" s="60"/>
      <c r="M73" s="67"/>
      <c r="N73" s="6"/>
    </row>
    <row r="74" spans="1:14" ht="21" customHeight="1" x14ac:dyDescent="0.3">
      <c r="A74" s="101"/>
      <c r="B74" s="98"/>
      <c r="C74" s="258" t="s">
        <v>13</v>
      </c>
      <c r="D74" s="258"/>
      <c r="E74" s="258"/>
      <c r="F74" s="97">
        <f>F73</f>
        <v>60000</v>
      </c>
      <c r="G74" s="140" t="e">
        <f>G73+#REF!+#REF!</f>
        <v>#REF!</v>
      </c>
      <c r="H74" s="140">
        <f>G73</f>
        <v>20000</v>
      </c>
      <c r="I74" s="97">
        <f>I73</f>
        <v>40000</v>
      </c>
      <c r="J74" s="14"/>
      <c r="K74" s="14"/>
      <c r="L74" s="14"/>
      <c r="M74" s="14"/>
      <c r="N74" s="6"/>
    </row>
    <row r="75" spans="1:14" ht="66.75" customHeight="1" x14ac:dyDescent="0.3">
      <c r="A75" s="99" t="s">
        <v>33</v>
      </c>
      <c r="B75" s="139" t="s">
        <v>86</v>
      </c>
      <c r="C75" s="255" t="s">
        <v>56</v>
      </c>
      <c r="D75" s="255"/>
      <c r="E75" s="255"/>
      <c r="F75" s="100">
        <f>G75+I75</f>
        <v>60000</v>
      </c>
      <c r="G75" s="256">
        <v>20000</v>
      </c>
      <c r="H75" s="257"/>
      <c r="I75" s="100">
        <v>40000</v>
      </c>
      <c r="J75" s="60"/>
      <c r="K75" s="60"/>
      <c r="L75" s="60"/>
      <c r="M75" s="67"/>
      <c r="N75" s="7"/>
    </row>
    <row r="76" spans="1:14" ht="15.6" x14ac:dyDescent="0.3">
      <c r="A76" s="101"/>
      <c r="B76" s="98"/>
      <c r="C76" s="258" t="s">
        <v>13</v>
      </c>
      <c r="D76" s="258"/>
      <c r="E76" s="258"/>
      <c r="F76" s="97">
        <f>F75</f>
        <v>60000</v>
      </c>
      <c r="G76" s="140" t="e">
        <f>G75+#REF!+#REF!</f>
        <v>#REF!</v>
      </c>
      <c r="H76" s="140">
        <f>G75</f>
        <v>20000</v>
      </c>
      <c r="I76" s="97">
        <f>I75</f>
        <v>40000</v>
      </c>
      <c r="J76" s="14"/>
      <c r="K76" s="14"/>
      <c r="L76" s="14"/>
      <c r="M76" s="14"/>
      <c r="N76" s="7"/>
    </row>
    <row r="77" spans="1:14" ht="65.25" customHeight="1" x14ac:dyDescent="0.3">
      <c r="A77" s="99" t="s">
        <v>33</v>
      </c>
      <c r="B77" s="139" t="s">
        <v>87</v>
      </c>
      <c r="C77" s="255" t="s">
        <v>56</v>
      </c>
      <c r="D77" s="255"/>
      <c r="E77" s="255"/>
      <c r="F77" s="100">
        <f>G77+I77</f>
        <v>60000</v>
      </c>
      <c r="G77" s="256">
        <v>20000</v>
      </c>
      <c r="H77" s="257"/>
      <c r="I77" s="100">
        <v>40000</v>
      </c>
      <c r="J77" s="60"/>
      <c r="K77" s="60"/>
      <c r="L77" s="60"/>
      <c r="M77" s="67"/>
      <c r="N77" s="7"/>
    </row>
    <row r="78" spans="1:14" ht="18.75" customHeight="1" x14ac:dyDescent="0.3">
      <c r="A78" s="101"/>
      <c r="B78" s="98"/>
      <c r="C78" s="258" t="s">
        <v>13</v>
      </c>
      <c r="D78" s="258"/>
      <c r="E78" s="258"/>
      <c r="F78" s="97">
        <f>F77</f>
        <v>60000</v>
      </c>
      <c r="G78" s="140" t="e">
        <f>G77+#REF!+#REF!</f>
        <v>#REF!</v>
      </c>
      <c r="H78" s="140">
        <f>G77</f>
        <v>20000</v>
      </c>
      <c r="I78" s="97">
        <f>I77</f>
        <v>40000</v>
      </c>
      <c r="J78" s="14"/>
      <c r="K78" s="14"/>
      <c r="L78" s="14"/>
      <c r="M78" s="14"/>
      <c r="N78" s="7"/>
    </row>
    <row r="79" spans="1:14" ht="21" customHeight="1" x14ac:dyDescent="0.3">
      <c r="A79" s="255">
        <v>3</v>
      </c>
      <c r="B79" s="295" t="s">
        <v>72</v>
      </c>
      <c r="C79" s="255" t="s">
        <v>50</v>
      </c>
      <c r="D79" s="255"/>
      <c r="E79" s="255"/>
      <c r="F79" s="100">
        <f>G79+I79</f>
        <v>50000</v>
      </c>
      <c r="G79" s="256">
        <v>16667</v>
      </c>
      <c r="H79" s="257"/>
      <c r="I79" s="100">
        <v>33333</v>
      </c>
      <c r="J79" s="60"/>
      <c r="K79" s="60"/>
      <c r="L79" s="60"/>
      <c r="M79" s="67"/>
      <c r="N79" s="7"/>
    </row>
    <row r="80" spans="1:14" ht="18.75" customHeight="1" x14ac:dyDescent="0.3">
      <c r="A80" s="255"/>
      <c r="B80" s="295"/>
      <c r="C80" s="255" t="s">
        <v>52</v>
      </c>
      <c r="D80" s="255"/>
      <c r="E80" s="255"/>
      <c r="F80" s="100">
        <f>H80+I80</f>
        <v>50000</v>
      </c>
      <c r="G80" s="143"/>
      <c r="H80" s="143">
        <v>16667</v>
      </c>
      <c r="I80" s="100">
        <v>33333</v>
      </c>
      <c r="J80" s="60"/>
      <c r="K80" s="60"/>
      <c r="L80" s="60"/>
      <c r="M80" s="67"/>
      <c r="N80" s="7"/>
    </row>
    <row r="81" spans="1:17" ht="19.5" customHeight="1" x14ac:dyDescent="0.3">
      <c r="A81" s="255"/>
      <c r="B81" s="295"/>
      <c r="C81" s="255" t="s">
        <v>53</v>
      </c>
      <c r="D81" s="255"/>
      <c r="E81" s="255"/>
      <c r="F81" s="100">
        <f>H81+I81</f>
        <v>50000</v>
      </c>
      <c r="G81" s="143"/>
      <c r="H81" s="143">
        <v>16666</v>
      </c>
      <c r="I81" s="100">
        <v>33334</v>
      </c>
      <c r="J81" s="60"/>
      <c r="K81" s="60"/>
      <c r="L81" s="60"/>
      <c r="M81" s="67"/>
      <c r="N81" s="7"/>
    </row>
    <row r="82" spans="1:17" ht="16.5" customHeight="1" x14ac:dyDescent="0.3">
      <c r="A82" s="255"/>
      <c r="B82" s="295"/>
      <c r="C82" s="258" t="s">
        <v>13</v>
      </c>
      <c r="D82" s="258"/>
      <c r="E82" s="258"/>
      <c r="F82" s="97">
        <f>H82+I82</f>
        <v>150000</v>
      </c>
      <c r="G82" s="144"/>
      <c r="H82" s="144">
        <f>G79+H80+H81</f>
        <v>50000</v>
      </c>
      <c r="I82" s="97">
        <f>I79+I80+I81</f>
        <v>100000</v>
      </c>
      <c r="J82" s="14"/>
      <c r="K82" s="14"/>
      <c r="L82" s="14"/>
      <c r="M82" s="14"/>
      <c r="N82" s="7"/>
    </row>
    <row r="83" spans="1:17" ht="18.75" customHeight="1" x14ac:dyDescent="0.3">
      <c r="A83" s="255">
        <v>4</v>
      </c>
      <c r="B83" s="262" t="s">
        <v>88</v>
      </c>
      <c r="C83" s="258" t="s">
        <v>48</v>
      </c>
      <c r="D83" s="258"/>
      <c r="E83" s="258"/>
      <c r="F83" s="97">
        <f>F88+F91+F92+F93</f>
        <v>240000</v>
      </c>
      <c r="G83" s="299"/>
      <c r="H83" s="300"/>
      <c r="I83" s="97">
        <f>I88+I91+I92+I93</f>
        <v>240000</v>
      </c>
      <c r="J83" s="44"/>
      <c r="K83" s="44"/>
      <c r="L83" s="44"/>
      <c r="M83" s="44"/>
      <c r="N83" s="7"/>
      <c r="Q83" s="39"/>
    </row>
    <row r="84" spans="1:17" ht="15.6" x14ac:dyDescent="0.3">
      <c r="A84" s="255"/>
      <c r="B84" s="262"/>
      <c r="C84" s="258" t="s">
        <v>54</v>
      </c>
      <c r="D84" s="258"/>
      <c r="E84" s="258"/>
      <c r="F84" s="97">
        <f>F87+F90</f>
        <v>180000</v>
      </c>
      <c r="G84" s="144"/>
      <c r="H84" s="144"/>
      <c r="I84" s="97">
        <f>I87+I90</f>
        <v>180000</v>
      </c>
      <c r="J84" s="44"/>
      <c r="K84" s="44"/>
      <c r="L84" s="44"/>
      <c r="M84" s="44"/>
      <c r="N84" s="7"/>
    </row>
    <row r="85" spans="1:17" ht="15.6" x14ac:dyDescent="0.3">
      <c r="A85" s="255"/>
      <c r="B85" s="262"/>
      <c r="C85" s="258" t="s">
        <v>55</v>
      </c>
      <c r="D85" s="258"/>
      <c r="E85" s="258"/>
      <c r="F85" s="97">
        <f>F89</f>
        <v>60000</v>
      </c>
      <c r="G85" s="144"/>
      <c r="H85" s="144"/>
      <c r="I85" s="97">
        <f>I89</f>
        <v>60000</v>
      </c>
      <c r="J85" s="44"/>
      <c r="K85" s="44"/>
      <c r="L85" s="44"/>
      <c r="M85" s="44"/>
      <c r="N85" s="7"/>
    </row>
    <row r="86" spans="1:17" ht="15.6" x14ac:dyDescent="0.3">
      <c r="A86" s="98"/>
      <c r="B86" s="102"/>
      <c r="C86" s="258" t="s">
        <v>13</v>
      </c>
      <c r="D86" s="258"/>
      <c r="E86" s="258"/>
      <c r="F86" s="97">
        <f>F83+F84+F85</f>
        <v>480000</v>
      </c>
      <c r="G86" s="144"/>
      <c r="H86" s="144">
        <f>G83+H84+H85</f>
        <v>0</v>
      </c>
      <c r="I86" s="97">
        <f>I83+I84+I85</f>
        <v>480000</v>
      </c>
      <c r="J86" s="14"/>
      <c r="K86" s="14"/>
      <c r="L86" s="14"/>
      <c r="M86" s="14"/>
      <c r="N86" s="7"/>
    </row>
    <row r="87" spans="1:17" ht="36" customHeight="1" x14ac:dyDescent="0.3">
      <c r="A87" s="51">
        <v>1</v>
      </c>
      <c r="B87" s="133" t="s">
        <v>89</v>
      </c>
      <c r="C87" s="220" t="s">
        <v>52</v>
      </c>
      <c r="D87" s="220"/>
      <c r="E87" s="220"/>
      <c r="F87" s="20">
        <f>I87</f>
        <v>120000</v>
      </c>
      <c r="G87" s="229"/>
      <c r="H87" s="230"/>
      <c r="I87" s="10">
        <v>120000</v>
      </c>
      <c r="J87" s="60"/>
      <c r="K87" s="60"/>
      <c r="L87" s="60"/>
      <c r="M87" s="67"/>
      <c r="N87" s="7"/>
    </row>
    <row r="88" spans="1:17" ht="31.5" customHeight="1" x14ac:dyDescent="0.3">
      <c r="A88" s="51">
        <v>2</v>
      </c>
      <c r="B88" s="133" t="s">
        <v>90</v>
      </c>
      <c r="C88" s="220" t="s">
        <v>50</v>
      </c>
      <c r="D88" s="220"/>
      <c r="E88" s="220"/>
      <c r="F88" s="8">
        <f t="shared" ref="F88:F93" si="2">I88</f>
        <v>60000</v>
      </c>
      <c r="G88" s="229"/>
      <c r="H88" s="230"/>
      <c r="I88" s="7">
        <v>60000</v>
      </c>
      <c r="J88" s="58"/>
      <c r="K88" s="58"/>
      <c r="L88" s="58"/>
      <c r="M88" s="63"/>
      <c r="N88" s="7"/>
    </row>
    <row r="89" spans="1:17" ht="31.5" customHeight="1" x14ac:dyDescent="0.3">
      <c r="A89" s="51">
        <v>3</v>
      </c>
      <c r="B89" s="133" t="s">
        <v>91</v>
      </c>
      <c r="C89" s="220" t="s">
        <v>53</v>
      </c>
      <c r="D89" s="220"/>
      <c r="E89" s="220"/>
      <c r="F89" s="8">
        <f t="shared" si="2"/>
        <v>60000</v>
      </c>
      <c r="G89" s="229"/>
      <c r="H89" s="230"/>
      <c r="I89" s="7">
        <v>60000</v>
      </c>
      <c r="J89" s="58"/>
      <c r="K89" s="58"/>
      <c r="L89" s="58"/>
      <c r="M89" s="63"/>
      <c r="N89" s="7"/>
    </row>
    <row r="90" spans="1:17" ht="31.5" customHeight="1" x14ac:dyDescent="0.3">
      <c r="A90" s="51">
        <v>4</v>
      </c>
      <c r="B90" s="133" t="s">
        <v>92</v>
      </c>
      <c r="C90" s="220" t="s">
        <v>52</v>
      </c>
      <c r="D90" s="220"/>
      <c r="E90" s="220"/>
      <c r="F90" s="8">
        <f t="shared" si="2"/>
        <v>60000</v>
      </c>
      <c r="G90" s="229"/>
      <c r="H90" s="230"/>
      <c r="I90" s="7">
        <v>60000</v>
      </c>
      <c r="J90" s="58"/>
      <c r="K90" s="58"/>
      <c r="L90" s="58"/>
      <c r="M90" s="63"/>
      <c r="N90" s="7"/>
    </row>
    <row r="91" spans="1:17" ht="31.5" customHeight="1" x14ac:dyDescent="0.3">
      <c r="A91" s="51">
        <v>5</v>
      </c>
      <c r="B91" s="133" t="s">
        <v>93</v>
      </c>
      <c r="C91" s="220" t="s">
        <v>50</v>
      </c>
      <c r="D91" s="220"/>
      <c r="E91" s="220"/>
      <c r="F91" s="8">
        <f t="shared" si="2"/>
        <v>60000</v>
      </c>
      <c r="G91" s="229"/>
      <c r="H91" s="230"/>
      <c r="I91" s="7">
        <v>60000</v>
      </c>
      <c r="J91" s="58"/>
      <c r="K91" s="58"/>
      <c r="L91" s="58"/>
      <c r="M91" s="63"/>
      <c r="N91" s="7"/>
    </row>
    <row r="92" spans="1:17" ht="31.5" customHeight="1" x14ac:dyDescent="0.3">
      <c r="A92" s="51">
        <v>6</v>
      </c>
      <c r="B92" s="133" t="s">
        <v>94</v>
      </c>
      <c r="C92" s="220" t="s">
        <v>50</v>
      </c>
      <c r="D92" s="220"/>
      <c r="E92" s="220"/>
      <c r="F92" s="8">
        <f t="shared" si="2"/>
        <v>60000</v>
      </c>
      <c r="G92" s="229"/>
      <c r="H92" s="230"/>
      <c r="I92" s="7">
        <v>60000</v>
      </c>
      <c r="J92" s="58"/>
      <c r="K92" s="58"/>
      <c r="L92" s="58"/>
      <c r="M92" s="63"/>
      <c r="N92" s="7"/>
    </row>
    <row r="93" spans="1:17" ht="31.5" customHeight="1" x14ac:dyDescent="0.3">
      <c r="A93" s="51">
        <v>7</v>
      </c>
      <c r="B93" s="133" t="s">
        <v>95</v>
      </c>
      <c r="C93" s="220" t="s">
        <v>50</v>
      </c>
      <c r="D93" s="220"/>
      <c r="E93" s="220"/>
      <c r="F93" s="8">
        <f t="shared" si="2"/>
        <v>60000</v>
      </c>
      <c r="G93" s="229"/>
      <c r="H93" s="230"/>
      <c r="I93" s="10">
        <v>60000</v>
      </c>
      <c r="J93" s="60"/>
      <c r="K93" s="60"/>
      <c r="L93" s="60"/>
      <c r="M93" s="67"/>
      <c r="N93" s="7"/>
    </row>
    <row r="94" spans="1:17" ht="22.5" customHeight="1" x14ac:dyDescent="0.3">
      <c r="A94" s="208">
        <v>5</v>
      </c>
      <c r="B94" s="266" t="s">
        <v>17</v>
      </c>
      <c r="C94" s="220" t="s">
        <v>50</v>
      </c>
      <c r="D94" s="220"/>
      <c r="E94" s="220"/>
      <c r="F94" s="10">
        <f>G94+I94</f>
        <v>137000</v>
      </c>
      <c r="G94" s="297">
        <f>20000+10000</f>
        <v>30000</v>
      </c>
      <c r="H94" s="298"/>
      <c r="I94" s="7">
        <v>107000</v>
      </c>
      <c r="J94" s="58"/>
      <c r="K94" s="58"/>
      <c r="L94" s="58"/>
      <c r="M94" s="63"/>
      <c r="N94" s="7"/>
    </row>
    <row r="95" spans="1:17" ht="22.5" customHeight="1" x14ac:dyDescent="0.3">
      <c r="A95" s="209"/>
      <c r="B95" s="267"/>
      <c r="C95" s="220" t="s">
        <v>52</v>
      </c>
      <c r="D95" s="220"/>
      <c r="E95" s="220"/>
      <c r="F95" s="12">
        <f>H95+I95</f>
        <v>177000</v>
      </c>
      <c r="G95" s="145"/>
      <c r="H95" s="146">
        <v>30000</v>
      </c>
      <c r="I95" s="8">
        <v>147000</v>
      </c>
      <c r="J95" s="58"/>
      <c r="K95" s="58"/>
      <c r="L95" s="58"/>
      <c r="M95" s="63"/>
      <c r="N95" s="8"/>
    </row>
    <row r="96" spans="1:17" ht="22.5" customHeight="1" x14ac:dyDescent="0.3">
      <c r="A96" s="210"/>
      <c r="B96" s="268"/>
      <c r="C96" s="220" t="s">
        <v>53</v>
      </c>
      <c r="D96" s="220"/>
      <c r="E96" s="220"/>
      <c r="F96" s="12">
        <f>H96+I96</f>
        <v>191000</v>
      </c>
      <c r="G96" s="145"/>
      <c r="H96" s="146">
        <v>30000</v>
      </c>
      <c r="I96" s="8">
        <v>161000</v>
      </c>
      <c r="J96" s="58"/>
      <c r="K96" s="58"/>
      <c r="L96" s="58"/>
      <c r="M96" s="63"/>
      <c r="N96" s="8"/>
    </row>
    <row r="97" spans="1:14" ht="22.5" customHeight="1" x14ac:dyDescent="0.3">
      <c r="A97" s="8"/>
      <c r="B97" s="15"/>
      <c r="C97" s="221" t="s">
        <v>13</v>
      </c>
      <c r="D97" s="221"/>
      <c r="E97" s="221"/>
      <c r="F97" s="14">
        <f>F94+F95+F96</f>
        <v>505000</v>
      </c>
      <c r="G97" s="147"/>
      <c r="H97" s="148">
        <f>G94+H95+H96</f>
        <v>90000</v>
      </c>
      <c r="I97" s="13">
        <f>I94+I95+I96</f>
        <v>415000</v>
      </c>
      <c r="J97" s="59"/>
      <c r="K97" s="59"/>
      <c r="L97" s="59"/>
      <c r="M97" s="64"/>
      <c r="N97" s="8"/>
    </row>
    <row r="98" spans="1:14" ht="24.75" customHeight="1" x14ac:dyDescent="0.3">
      <c r="A98" s="208">
        <v>6</v>
      </c>
      <c r="B98" s="263" t="s">
        <v>73</v>
      </c>
      <c r="C98" s="220" t="s">
        <v>50</v>
      </c>
      <c r="D98" s="220"/>
      <c r="E98" s="220"/>
      <c r="F98" s="10">
        <f>I98</f>
        <v>60000</v>
      </c>
      <c r="G98" s="229"/>
      <c r="H98" s="230"/>
      <c r="I98" s="10">
        <v>60000</v>
      </c>
      <c r="J98" s="60"/>
      <c r="K98" s="60"/>
      <c r="L98" s="60"/>
      <c r="M98" s="67"/>
      <c r="N98" s="7"/>
    </row>
    <row r="99" spans="1:14" ht="24.75" customHeight="1" x14ac:dyDescent="0.3">
      <c r="A99" s="209"/>
      <c r="B99" s="264"/>
      <c r="C99" s="220" t="s">
        <v>52</v>
      </c>
      <c r="D99" s="220"/>
      <c r="E99" s="220"/>
      <c r="F99" s="12">
        <f>I99</f>
        <v>60000</v>
      </c>
      <c r="G99" s="24"/>
      <c r="H99" s="116"/>
      <c r="I99" s="12">
        <v>60000</v>
      </c>
      <c r="J99" s="60"/>
      <c r="K99" s="60"/>
      <c r="L99" s="60"/>
      <c r="M99" s="67"/>
      <c r="N99" s="8"/>
    </row>
    <row r="100" spans="1:14" ht="24.75" customHeight="1" x14ac:dyDescent="0.3">
      <c r="A100" s="210"/>
      <c r="B100" s="265"/>
      <c r="C100" s="220" t="s">
        <v>53</v>
      </c>
      <c r="D100" s="220"/>
      <c r="E100" s="220"/>
      <c r="F100" s="12">
        <f>I100</f>
        <v>60000</v>
      </c>
      <c r="G100" s="24"/>
      <c r="H100" s="116"/>
      <c r="I100" s="12">
        <v>60000</v>
      </c>
      <c r="J100" s="60"/>
      <c r="K100" s="60"/>
      <c r="L100" s="60"/>
      <c r="M100" s="67"/>
      <c r="N100" s="8"/>
    </row>
    <row r="101" spans="1:14" ht="24.75" customHeight="1" x14ac:dyDescent="0.3">
      <c r="A101" s="8"/>
      <c r="B101" s="15"/>
      <c r="C101" s="221" t="s">
        <v>13</v>
      </c>
      <c r="D101" s="221"/>
      <c r="E101" s="221"/>
      <c r="F101" s="14">
        <f>F98+F99+F100</f>
        <v>180000</v>
      </c>
      <c r="G101" s="18"/>
      <c r="H101" s="117"/>
      <c r="I101" s="14">
        <f>I98+I99+I100</f>
        <v>180000</v>
      </c>
      <c r="J101" s="14"/>
      <c r="K101" s="14"/>
      <c r="L101" s="14"/>
      <c r="M101" s="14"/>
      <c r="N101" s="8"/>
    </row>
    <row r="102" spans="1:14" s="77" customFormat="1" ht="33" customHeight="1" x14ac:dyDescent="0.3">
      <c r="A102" s="79">
        <v>7</v>
      </c>
      <c r="B102" s="52" t="s">
        <v>102</v>
      </c>
      <c r="C102" s="74"/>
      <c r="D102" s="80"/>
      <c r="E102" s="92" t="s">
        <v>50</v>
      </c>
      <c r="F102" s="81">
        <f>I102</f>
        <v>7000</v>
      </c>
      <c r="G102" s="74"/>
      <c r="H102" s="116"/>
      <c r="I102" s="81">
        <v>7000</v>
      </c>
      <c r="J102" s="75"/>
      <c r="K102" s="75"/>
      <c r="L102" s="75"/>
      <c r="M102" s="75"/>
      <c r="N102" s="76"/>
    </row>
    <row r="103" spans="1:14" ht="15.75" customHeight="1" x14ac:dyDescent="0.3">
      <c r="A103" s="208">
        <v>8</v>
      </c>
      <c r="B103" s="263" t="s">
        <v>79</v>
      </c>
      <c r="C103" s="244" t="s">
        <v>50</v>
      </c>
      <c r="D103" s="238"/>
      <c r="E103" s="239"/>
      <c r="F103" s="73">
        <f>I103</f>
        <v>30000</v>
      </c>
      <c r="G103" s="244"/>
      <c r="H103" s="239"/>
      <c r="I103" s="73">
        <v>30000</v>
      </c>
      <c r="J103" s="73"/>
      <c r="K103" s="73"/>
      <c r="L103" s="73"/>
      <c r="M103" s="73"/>
      <c r="N103" s="72"/>
    </row>
    <row r="104" spans="1:14" ht="15.6" x14ac:dyDescent="0.3">
      <c r="A104" s="209"/>
      <c r="B104" s="264"/>
      <c r="C104" s="220" t="s">
        <v>52</v>
      </c>
      <c r="D104" s="220"/>
      <c r="E104" s="220"/>
      <c r="F104" s="12">
        <f>I104</f>
        <v>30000</v>
      </c>
      <c r="G104" s="24"/>
      <c r="H104" s="116"/>
      <c r="I104" s="12">
        <v>30000</v>
      </c>
      <c r="J104" s="60"/>
      <c r="K104" s="60"/>
      <c r="L104" s="60"/>
      <c r="M104" s="67"/>
      <c r="N104" s="8"/>
    </row>
    <row r="105" spans="1:14" ht="15.6" x14ac:dyDescent="0.3">
      <c r="A105" s="210"/>
      <c r="B105" s="265"/>
      <c r="C105" s="220" t="s">
        <v>53</v>
      </c>
      <c r="D105" s="220"/>
      <c r="E105" s="220"/>
      <c r="F105" s="12">
        <f>I105</f>
        <v>30000</v>
      </c>
      <c r="G105" s="24"/>
      <c r="H105" s="116"/>
      <c r="I105" s="12">
        <v>30000</v>
      </c>
      <c r="J105" s="60"/>
      <c r="K105" s="60"/>
      <c r="L105" s="60"/>
      <c r="M105" s="67"/>
      <c r="N105" s="8"/>
    </row>
    <row r="106" spans="1:14" ht="15.6" x14ac:dyDescent="0.3">
      <c r="A106" s="8"/>
      <c r="B106" s="16"/>
      <c r="C106" s="221" t="s">
        <v>13</v>
      </c>
      <c r="D106" s="221"/>
      <c r="E106" s="221"/>
      <c r="F106" s="14">
        <f>F103+F104+F105</f>
        <v>90000</v>
      </c>
      <c r="G106" s="18"/>
      <c r="H106" s="117"/>
      <c r="I106" s="14">
        <f>I103+I104+I105</f>
        <v>90000</v>
      </c>
      <c r="J106" s="14"/>
      <c r="K106" s="14"/>
      <c r="L106" s="14"/>
      <c r="M106" s="14"/>
      <c r="N106" s="8"/>
    </row>
    <row r="107" spans="1:14" ht="36" customHeight="1" x14ac:dyDescent="0.3">
      <c r="A107" s="208">
        <v>9</v>
      </c>
      <c r="B107" s="263" t="s">
        <v>74</v>
      </c>
      <c r="C107" s="220" t="s">
        <v>50</v>
      </c>
      <c r="D107" s="220"/>
      <c r="E107" s="220"/>
      <c r="F107" s="10">
        <f>I107</f>
        <v>50000</v>
      </c>
      <c r="G107" s="244"/>
      <c r="H107" s="239"/>
      <c r="I107" s="10">
        <v>50000</v>
      </c>
      <c r="J107" s="60"/>
      <c r="K107" s="60"/>
      <c r="L107" s="60"/>
      <c r="M107" s="67"/>
      <c r="N107" s="7"/>
    </row>
    <row r="108" spans="1:14" ht="21.75" customHeight="1" x14ac:dyDescent="0.3">
      <c r="A108" s="209"/>
      <c r="B108" s="264"/>
      <c r="C108" s="220" t="s">
        <v>52</v>
      </c>
      <c r="D108" s="220"/>
      <c r="E108" s="220"/>
      <c r="F108" s="12">
        <f>I108</f>
        <v>50000</v>
      </c>
      <c r="G108" s="24"/>
      <c r="H108" s="116"/>
      <c r="I108" s="12">
        <v>50000</v>
      </c>
      <c r="J108" s="60"/>
      <c r="K108" s="60"/>
      <c r="L108" s="60"/>
      <c r="M108" s="67"/>
      <c r="N108" s="8"/>
    </row>
    <row r="109" spans="1:14" ht="18.75" customHeight="1" x14ac:dyDescent="0.3">
      <c r="A109" s="210"/>
      <c r="B109" s="265"/>
      <c r="C109" s="220" t="s">
        <v>53</v>
      </c>
      <c r="D109" s="220"/>
      <c r="E109" s="220"/>
      <c r="F109" s="12">
        <f>I109</f>
        <v>50000</v>
      </c>
      <c r="G109" s="24"/>
      <c r="H109" s="116"/>
      <c r="I109" s="12">
        <v>50000</v>
      </c>
      <c r="J109" s="60"/>
      <c r="K109" s="60"/>
      <c r="L109" s="60"/>
      <c r="M109" s="67"/>
      <c r="N109" s="8"/>
    </row>
    <row r="110" spans="1:14" ht="15.6" x14ac:dyDescent="0.3">
      <c r="A110" s="7"/>
      <c r="B110" s="6"/>
      <c r="C110" s="221" t="s">
        <v>13</v>
      </c>
      <c r="D110" s="221"/>
      <c r="E110" s="221"/>
      <c r="F110" s="11">
        <f>F107+F108+F109</f>
        <v>150000</v>
      </c>
      <c r="G110" s="222" t="s">
        <v>14</v>
      </c>
      <c r="H110" s="224"/>
      <c r="I110" s="11">
        <f>I107+I108+I109</f>
        <v>150000</v>
      </c>
      <c r="J110" s="14"/>
      <c r="K110" s="14"/>
      <c r="L110" s="14"/>
      <c r="M110" s="14"/>
      <c r="N110" s="7"/>
    </row>
    <row r="111" spans="1:14" x14ac:dyDescent="0.3">
      <c r="A111" s="221" t="s">
        <v>18</v>
      </c>
      <c r="B111" s="221"/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</row>
    <row r="112" spans="1:14" x14ac:dyDescent="0.3">
      <c r="A112" s="221"/>
      <c r="B112" s="221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</row>
    <row r="113" spans="1:14" ht="25.5" customHeight="1" x14ac:dyDescent="0.3">
      <c r="A113" s="220" t="s">
        <v>19</v>
      </c>
      <c r="B113" s="269" t="s">
        <v>32</v>
      </c>
      <c r="C113" s="270" t="s">
        <v>57</v>
      </c>
      <c r="D113" s="270"/>
      <c r="E113" s="270"/>
      <c r="F113" s="95">
        <f>G113+I113</f>
        <v>73432650</v>
      </c>
      <c r="G113" s="222">
        <f>G140+G153+G169</f>
        <v>1124600</v>
      </c>
      <c r="H113" s="224"/>
      <c r="I113" s="95">
        <f>I124+I140+I169+I153</f>
        <v>72308050</v>
      </c>
      <c r="J113" s="59"/>
      <c r="K113" s="59"/>
      <c r="L113" s="59"/>
      <c r="M113" s="64"/>
      <c r="N113" s="220"/>
    </row>
    <row r="114" spans="1:14" ht="23.25" customHeight="1" x14ac:dyDescent="0.3">
      <c r="A114" s="220"/>
      <c r="B114" s="269"/>
      <c r="C114" s="270" t="s">
        <v>58</v>
      </c>
      <c r="D114" s="270"/>
      <c r="E114" s="270"/>
      <c r="F114" s="9">
        <f>G114+I114</f>
        <v>73432650</v>
      </c>
      <c r="G114" s="222">
        <f>G141+G154+G170</f>
        <v>1124600</v>
      </c>
      <c r="H114" s="224"/>
      <c r="I114" s="95">
        <f>I125+I141+I170+I154</f>
        <v>72308050</v>
      </c>
      <c r="J114" s="59"/>
      <c r="K114" s="59"/>
      <c r="L114" s="59"/>
      <c r="M114" s="64"/>
      <c r="N114" s="220"/>
    </row>
    <row r="115" spans="1:14" ht="21.75" customHeight="1" x14ac:dyDescent="0.3">
      <c r="A115" s="220"/>
      <c r="B115" s="269"/>
      <c r="C115" s="270" t="s">
        <v>59</v>
      </c>
      <c r="D115" s="270"/>
      <c r="E115" s="270"/>
      <c r="F115" s="9">
        <f>G115+I115</f>
        <v>73432650</v>
      </c>
      <c r="G115" s="222">
        <f>G142+G155+G171</f>
        <v>1124600</v>
      </c>
      <c r="H115" s="224"/>
      <c r="I115" s="95">
        <f>I126+I142+I171+I155</f>
        <v>72308050</v>
      </c>
      <c r="J115" s="59"/>
      <c r="K115" s="59"/>
      <c r="L115" s="59"/>
      <c r="M115" s="64"/>
      <c r="N115" s="220"/>
    </row>
    <row r="116" spans="1:14" ht="15.6" x14ac:dyDescent="0.3">
      <c r="A116" s="7"/>
      <c r="B116" s="7"/>
      <c r="C116" s="221" t="s">
        <v>20</v>
      </c>
      <c r="D116" s="221"/>
      <c r="E116" s="221"/>
      <c r="F116" s="9">
        <f>G116+I116</f>
        <v>216924150</v>
      </c>
      <c r="G116" s="222"/>
      <c r="H116" s="224"/>
      <c r="I116" s="9">
        <f>SUM(I113:I115)</f>
        <v>216924150</v>
      </c>
      <c r="J116" s="59"/>
      <c r="K116" s="59"/>
      <c r="L116" s="59"/>
      <c r="M116" s="64"/>
      <c r="N116" s="7"/>
    </row>
    <row r="117" spans="1:14" ht="15.6" x14ac:dyDescent="0.3">
      <c r="A117" s="7"/>
      <c r="B117" s="17" t="s">
        <v>21</v>
      </c>
      <c r="C117" s="220"/>
      <c r="D117" s="220"/>
      <c r="E117" s="220"/>
      <c r="F117" s="7"/>
      <c r="G117" s="244"/>
      <c r="H117" s="239"/>
      <c r="I117" s="7"/>
      <c r="J117" s="58"/>
      <c r="K117" s="58"/>
      <c r="L117" s="58"/>
      <c r="M117" s="63"/>
      <c r="N117" s="7"/>
    </row>
    <row r="118" spans="1:14" ht="23.25" customHeight="1" x14ac:dyDescent="0.3">
      <c r="A118" s="7"/>
      <c r="B118" s="6" t="s">
        <v>22</v>
      </c>
      <c r="C118" s="220" t="s">
        <v>50</v>
      </c>
      <c r="D118" s="220"/>
      <c r="E118" s="220"/>
      <c r="F118" s="7">
        <f>I118</f>
        <v>25765610</v>
      </c>
      <c r="G118" s="244"/>
      <c r="H118" s="239"/>
      <c r="I118" s="7">
        <f>19407020+6358590</f>
        <v>25765610</v>
      </c>
      <c r="J118" s="58"/>
      <c r="K118" s="58"/>
      <c r="L118" s="58"/>
      <c r="M118" s="63"/>
      <c r="N118" s="7"/>
    </row>
    <row r="119" spans="1:14" ht="24" customHeight="1" x14ac:dyDescent="0.3">
      <c r="A119" s="7"/>
      <c r="B119" s="6" t="s">
        <v>22</v>
      </c>
      <c r="C119" s="220" t="s">
        <v>52</v>
      </c>
      <c r="D119" s="220"/>
      <c r="E119" s="220"/>
      <c r="F119" s="53">
        <f t="shared" ref="F119:F120" si="3">I119</f>
        <v>25765610</v>
      </c>
      <c r="G119" s="244"/>
      <c r="H119" s="239"/>
      <c r="I119" s="199">
        <f t="shared" ref="I119:I120" si="4">19407020+6358590</f>
        <v>25765610</v>
      </c>
      <c r="J119" s="58"/>
      <c r="K119" s="58"/>
      <c r="L119" s="58"/>
      <c r="M119" s="63"/>
      <c r="N119" s="7"/>
    </row>
    <row r="120" spans="1:14" ht="25.5" customHeight="1" x14ac:dyDescent="0.3">
      <c r="A120" s="7"/>
      <c r="B120" s="6" t="s">
        <v>22</v>
      </c>
      <c r="C120" s="220" t="s">
        <v>53</v>
      </c>
      <c r="D120" s="220"/>
      <c r="E120" s="220"/>
      <c r="F120" s="53">
        <f t="shared" si="3"/>
        <v>25765610</v>
      </c>
      <c r="G120" s="244"/>
      <c r="H120" s="239"/>
      <c r="I120" s="199">
        <f t="shared" si="4"/>
        <v>25765610</v>
      </c>
      <c r="J120" s="58"/>
      <c r="K120" s="58"/>
      <c r="L120" s="58"/>
      <c r="M120" s="63"/>
      <c r="N120" s="7"/>
    </row>
    <row r="121" spans="1:14" ht="15.6" x14ac:dyDescent="0.3">
      <c r="A121" s="7"/>
      <c r="B121" s="6" t="s">
        <v>23</v>
      </c>
      <c r="C121" s="220" t="s">
        <v>50</v>
      </c>
      <c r="D121" s="220"/>
      <c r="E121" s="220"/>
      <c r="F121" s="7">
        <f>I121</f>
        <v>54820</v>
      </c>
      <c r="G121" s="244"/>
      <c r="H121" s="239"/>
      <c r="I121" s="7">
        <v>54820</v>
      </c>
      <c r="J121" s="58"/>
      <c r="K121" s="58"/>
      <c r="L121" s="58"/>
      <c r="M121" s="63"/>
      <c r="N121" s="7"/>
    </row>
    <row r="122" spans="1:14" ht="15.6" x14ac:dyDescent="0.3">
      <c r="A122" s="7"/>
      <c r="B122" s="6" t="s">
        <v>23</v>
      </c>
      <c r="C122" s="220" t="s">
        <v>52</v>
      </c>
      <c r="D122" s="220"/>
      <c r="E122" s="220"/>
      <c r="F122" s="56">
        <f t="shared" ref="F122:F123" si="5">I122</f>
        <v>54820</v>
      </c>
      <c r="G122" s="244"/>
      <c r="H122" s="239"/>
      <c r="I122" s="199">
        <v>54820</v>
      </c>
      <c r="J122" s="58"/>
      <c r="K122" s="58"/>
      <c r="L122" s="58"/>
      <c r="M122" s="63"/>
      <c r="N122" s="7"/>
    </row>
    <row r="123" spans="1:14" ht="15.6" x14ac:dyDescent="0.3">
      <c r="A123" s="7"/>
      <c r="B123" s="6" t="s">
        <v>23</v>
      </c>
      <c r="C123" s="220" t="s">
        <v>53</v>
      </c>
      <c r="D123" s="220"/>
      <c r="E123" s="220"/>
      <c r="F123" s="56">
        <f t="shared" si="5"/>
        <v>54820</v>
      </c>
      <c r="G123" s="244"/>
      <c r="H123" s="239"/>
      <c r="I123" s="199">
        <v>54820</v>
      </c>
      <c r="J123" s="58"/>
      <c r="K123" s="58"/>
      <c r="L123" s="58"/>
      <c r="M123" s="63"/>
      <c r="N123" s="7"/>
    </row>
    <row r="124" spans="1:14" ht="15.6" x14ac:dyDescent="0.3">
      <c r="A124" s="7"/>
      <c r="B124" s="17" t="s">
        <v>7</v>
      </c>
      <c r="C124" s="221" t="s">
        <v>50</v>
      </c>
      <c r="D124" s="221"/>
      <c r="E124" s="221"/>
      <c r="F124" s="9">
        <f>I124</f>
        <v>25820430</v>
      </c>
      <c r="G124" s="222"/>
      <c r="H124" s="224"/>
      <c r="I124" s="9">
        <f>I118+I121</f>
        <v>25820430</v>
      </c>
      <c r="J124" s="59"/>
      <c r="K124" s="59"/>
      <c r="L124" s="59"/>
      <c r="M124" s="64"/>
      <c r="N124" s="7"/>
    </row>
    <row r="125" spans="1:14" ht="15.6" x14ac:dyDescent="0.3">
      <c r="A125" s="7"/>
      <c r="B125" s="17" t="s">
        <v>7</v>
      </c>
      <c r="C125" s="221" t="s">
        <v>52</v>
      </c>
      <c r="D125" s="221"/>
      <c r="E125" s="221"/>
      <c r="F125" s="9">
        <f t="shared" ref="F125:F126" si="6">I125</f>
        <v>25820430</v>
      </c>
      <c r="G125" s="222"/>
      <c r="H125" s="224"/>
      <c r="I125" s="9">
        <f>I119+I122</f>
        <v>25820430</v>
      </c>
      <c r="J125" s="59"/>
      <c r="K125" s="59"/>
      <c r="L125" s="59"/>
      <c r="M125" s="64"/>
      <c r="N125" s="7"/>
    </row>
    <row r="126" spans="1:14" ht="15.6" x14ac:dyDescent="0.3">
      <c r="A126" s="7"/>
      <c r="B126" s="17" t="s">
        <v>7</v>
      </c>
      <c r="C126" s="221" t="s">
        <v>53</v>
      </c>
      <c r="D126" s="221"/>
      <c r="E126" s="221"/>
      <c r="F126" s="9">
        <f t="shared" si="6"/>
        <v>25820430</v>
      </c>
      <c r="G126" s="222"/>
      <c r="H126" s="224"/>
      <c r="I126" s="9">
        <f>I120+I123</f>
        <v>25820430</v>
      </c>
      <c r="J126" s="59"/>
      <c r="K126" s="59"/>
      <c r="L126" s="59"/>
      <c r="M126" s="64"/>
      <c r="N126" s="7"/>
    </row>
    <row r="127" spans="1:14" ht="21.75" customHeight="1" x14ac:dyDescent="0.3">
      <c r="A127" s="7"/>
      <c r="B127" s="93" t="s">
        <v>60</v>
      </c>
      <c r="C127" s="220"/>
      <c r="D127" s="220"/>
      <c r="E127" s="220"/>
      <c r="F127" s="7"/>
      <c r="G127" s="244"/>
      <c r="H127" s="239"/>
      <c r="I127" s="7"/>
      <c r="J127" s="58"/>
      <c r="K127" s="58"/>
      <c r="L127" s="58"/>
      <c r="M127" s="63"/>
      <c r="N127" s="7"/>
    </row>
    <row r="128" spans="1:14" ht="23.25" customHeight="1" x14ac:dyDescent="0.3">
      <c r="A128" s="7"/>
      <c r="B128" s="6" t="s">
        <v>22</v>
      </c>
      <c r="C128" s="220" t="s">
        <v>50</v>
      </c>
      <c r="D128" s="220"/>
      <c r="E128" s="220"/>
      <c r="F128" s="94">
        <f>I128</f>
        <v>19275840</v>
      </c>
      <c r="G128" s="244"/>
      <c r="H128" s="239"/>
      <c r="I128" s="94">
        <f>14427580+4848260</f>
        <v>19275840</v>
      </c>
      <c r="J128" s="58"/>
      <c r="K128" s="58"/>
      <c r="L128" s="58"/>
      <c r="M128" s="63"/>
      <c r="N128" s="7"/>
    </row>
    <row r="129" spans="1:17" ht="20.25" customHeight="1" x14ac:dyDescent="0.3">
      <c r="A129" s="7"/>
      <c r="B129" s="6" t="s">
        <v>22</v>
      </c>
      <c r="C129" s="220" t="s">
        <v>52</v>
      </c>
      <c r="D129" s="220"/>
      <c r="E129" s="220"/>
      <c r="F129" s="94">
        <f t="shared" ref="F129:F130" si="7">I129</f>
        <v>19275840</v>
      </c>
      <c r="G129" s="244"/>
      <c r="H129" s="239"/>
      <c r="I129" s="94">
        <f t="shared" ref="I129:I130" si="8">14427580+4848260</f>
        <v>19275840</v>
      </c>
      <c r="J129" s="58"/>
      <c r="K129" s="58"/>
      <c r="L129" s="58"/>
      <c r="M129" s="63"/>
      <c r="N129" s="7"/>
    </row>
    <row r="130" spans="1:17" ht="21.75" customHeight="1" x14ac:dyDescent="0.3">
      <c r="A130" s="7"/>
      <c r="B130" s="6" t="s">
        <v>22</v>
      </c>
      <c r="C130" s="220" t="s">
        <v>52</v>
      </c>
      <c r="D130" s="220"/>
      <c r="E130" s="220"/>
      <c r="F130" s="94">
        <f t="shared" si="7"/>
        <v>19275840</v>
      </c>
      <c r="G130" s="244"/>
      <c r="H130" s="239"/>
      <c r="I130" s="94">
        <f t="shared" si="8"/>
        <v>19275840</v>
      </c>
      <c r="J130" s="58"/>
      <c r="K130" s="58"/>
      <c r="L130" s="58"/>
      <c r="M130" s="63"/>
      <c r="N130" s="7"/>
    </row>
    <row r="131" spans="1:17" ht="15.6" x14ac:dyDescent="0.3">
      <c r="A131" s="7"/>
      <c r="B131" s="6" t="s">
        <v>24</v>
      </c>
      <c r="C131" s="220" t="s">
        <v>50</v>
      </c>
      <c r="D131" s="220"/>
      <c r="E131" s="220"/>
      <c r="F131" s="7">
        <f>I131</f>
        <v>3469320</v>
      </c>
      <c r="G131" s="244"/>
      <c r="H131" s="239"/>
      <c r="I131" s="56">
        <f>3248660+220660</f>
        <v>3469320</v>
      </c>
      <c r="J131" s="58"/>
      <c r="K131" s="58"/>
      <c r="L131" s="58"/>
      <c r="M131" s="63"/>
      <c r="N131" s="7"/>
    </row>
    <row r="132" spans="1:17" ht="15.6" x14ac:dyDescent="0.3">
      <c r="A132" s="7"/>
      <c r="B132" s="6" t="s">
        <v>24</v>
      </c>
      <c r="C132" s="220" t="s">
        <v>52</v>
      </c>
      <c r="D132" s="220"/>
      <c r="E132" s="220"/>
      <c r="F132" s="55">
        <f t="shared" ref="F132:F133" si="9">I132</f>
        <v>3469320</v>
      </c>
      <c r="G132" s="244"/>
      <c r="H132" s="239"/>
      <c r="I132" s="199">
        <f t="shared" ref="I132:I133" si="10">3248660+220660</f>
        <v>3469320</v>
      </c>
      <c r="J132" s="58"/>
      <c r="K132" s="58"/>
      <c r="L132" s="58"/>
      <c r="M132" s="63"/>
      <c r="N132" s="7"/>
    </row>
    <row r="133" spans="1:17" ht="15.6" x14ac:dyDescent="0.3">
      <c r="A133" s="7"/>
      <c r="B133" s="6" t="s">
        <v>24</v>
      </c>
      <c r="C133" s="220" t="s">
        <v>53</v>
      </c>
      <c r="D133" s="220"/>
      <c r="E133" s="220"/>
      <c r="F133" s="55">
        <f t="shared" si="9"/>
        <v>3469320</v>
      </c>
      <c r="G133" s="244"/>
      <c r="H133" s="239"/>
      <c r="I133" s="199">
        <f t="shared" si="10"/>
        <v>3469320</v>
      </c>
      <c r="J133" s="58"/>
      <c r="K133" s="58"/>
      <c r="L133" s="58"/>
      <c r="M133" s="63"/>
      <c r="N133" s="7"/>
    </row>
    <row r="134" spans="1:17" ht="15.6" x14ac:dyDescent="0.3">
      <c r="A134" s="7"/>
      <c r="B134" s="6" t="s">
        <v>23</v>
      </c>
      <c r="C134" s="220" t="s">
        <v>50</v>
      </c>
      <c r="D134" s="220"/>
      <c r="E134" s="220"/>
      <c r="F134" s="7">
        <f>I134</f>
        <v>4082530</v>
      </c>
      <c r="G134" s="244">
        <v>985090</v>
      </c>
      <c r="H134" s="239"/>
      <c r="I134" s="7">
        <v>4082530</v>
      </c>
      <c r="J134" s="58"/>
      <c r="K134" s="58"/>
      <c r="L134" s="58"/>
      <c r="M134" s="63"/>
      <c r="N134" s="7"/>
    </row>
    <row r="135" spans="1:17" ht="15.6" x14ac:dyDescent="0.3">
      <c r="A135" s="7"/>
      <c r="B135" s="6" t="s">
        <v>23</v>
      </c>
      <c r="C135" s="220" t="s">
        <v>52</v>
      </c>
      <c r="D135" s="220"/>
      <c r="E135" s="220"/>
      <c r="F135" s="91">
        <f t="shared" ref="F135:F136" si="11">I135</f>
        <v>4082530</v>
      </c>
      <c r="G135" s="244">
        <v>985090</v>
      </c>
      <c r="H135" s="239"/>
      <c r="I135" s="199">
        <v>4082530</v>
      </c>
      <c r="J135" s="58"/>
      <c r="K135" s="58"/>
      <c r="L135" s="58"/>
      <c r="M135" s="63"/>
      <c r="N135" s="7"/>
    </row>
    <row r="136" spans="1:17" ht="15.6" x14ac:dyDescent="0.3">
      <c r="A136" s="7"/>
      <c r="B136" s="6" t="s">
        <v>23</v>
      </c>
      <c r="C136" s="220" t="s">
        <v>53</v>
      </c>
      <c r="D136" s="220"/>
      <c r="E136" s="220"/>
      <c r="F136" s="91">
        <f t="shared" si="11"/>
        <v>4082530</v>
      </c>
      <c r="G136" s="244">
        <v>985090</v>
      </c>
      <c r="H136" s="239"/>
      <c r="I136" s="199">
        <v>4082530</v>
      </c>
      <c r="J136" s="58"/>
      <c r="K136" s="58"/>
      <c r="L136" s="58"/>
      <c r="M136" s="63"/>
      <c r="N136" s="7"/>
      <c r="Q136" s="96"/>
    </row>
    <row r="137" spans="1:17" ht="22.5" customHeight="1" x14ac:dyDescent="0.3">
      <c r="A137" s="7"/>
      <c r="B137" s="6" t="s">
        <v>25</v>
      </c>
      <c r="C137" s="220" t="s">
        <v>50</v>
      </c>
      <c r="D137" s="220"/>
      <c r="E137" s="220"/>
      <c r="F137" s="55">
        <f>G137+I137</f>
        <v>592320</v>
      </c>
      <c r="G137" s="244"/>
      <c r="H137" s="239"/>
      <c r="I137" s="54">
        <v>592320</v>
      </c>
      <c r="J137" s="58"/>
      <c r="K137" s="58"/>
      <c r="L137" s="58"/>
      <c r="M137" s="63"/>
      <c r="N137" s="7"/>
      <c r="P137" s="96"/>
      <c r="Q137" s="96"/>
    </row>
    <row r="138" spans="1:17" ht="23.25" customHeight="1" x14ac:dyDescent="0.3">
      <c r="A138" s="7"/>
      <c r="B138" s="6" t="s">
        <v>25</v>
      </c>
      <c r="C138" s="220" t="s">
        <v>52</v>
      </c>
      <c r="D138" s="220"/>
      <c r="E138" s="220"/>
      <c r="F138" s="55">
        <f t="shared" ref="F138:F139" si="12">G138+I138</f>
        <v>592320</v>
      </c>
      <c r="G138" s="244"/>
      <c r="H138" s="239"/>
      <c r="I138" s="199">
        <v>592320</v>
      </c>
      <c r="J138" s="58"/>
      <c r="K138" s="58"/>
      <c r="L138" s="58"/>
      <c r="M138" s="63"/>
      <c r="N138" s="7"/>
    </row>
    <row r="139" spans="1:17" ht="24" customHeight="1" x14ac:dyDescent="0.3">
      <c r="A139" s="7"/>
      <c r="B139" s="6" t="s">
        <v>25</v>
      </c>
      <c r="C139" s="220" t="s">
        <v>53</v>
      </c>
      <c r="D139" s="220"/>
      <c r="E139" s="220"/>
      <c r="F139" s="55">
        <f t="shared" si="12"/>
        <v>592320</v>
      </c>
      <c r="G139" s="244"/>
      <c r="H139" s="239"/>
      <c r="I139" s="199">
        <v>592320</v>
      </c>
      <c r="J139" s="58"/>
      <c r="K139" s="58"/>
      <c r="L139" s="58"/>
      <c r="M139" s="63"/>
      <c r="N139" s="7"/>
      <c r="P139" s="96"/>
    </row>
    <row r="140" spans="1:17" ht="15.6" x14ac:dyDescent="0.3">
      <c r="A140" s="7"/>
      <c r="B140" s="17" t="s">
        <v>7</v>
      </c>
      <c r="C140" s="221" t="s">
        <v>50</v>
      </c>
      <c r="D140" s="221"/>
      <c r="E140" s="221"/>
      <c r="F140" s="95">
        <f>I140+G140</f>
        <v>28405100</v>
      </c>
      <c r="G140" s="222">
        <f>G134</f>
        <v>985090</v>
      </c>
      <c r="H140" s="224"/>
      <c r="I140" s="95">
        <f>I128+I131+I134+I137</f>
        <v>27420010</v>
      </c>
      <c r="J140" s="59"/>
      <c r="K140" s="59"/>
      <c r="L140" s="59"/>
      <c r="M140" s="64"/>
      <c r="N140" s="7"/>
    </row>
    <row r="141" spans="1:17" ht="15.6" x14ac:dyDescent="0.3">
      <c r="A141" s="7"/>
      <c r="B141" s="17" t="s">
        <v>7</v>
      </c>
      <c r="C141" s="221" t="s">
        <v>52</v>
      </c>
      <c r="D141" s="221"/>
      <c r="E141" s="221"/>
      <c r="F141" s="9">
        <f>I141+G141</f>
        <v>28405100</v>
      </c>
      <c r="G141" s="222">
        <f t="shared" ref="G141:G142" si="13">G135</f>
        <v>985090</v>
      </c>
      <c r="H141" s="224"/>
      <c r="I141" s="95">
        <f>I129+I132+I135+I138</f>
        <v>27420010</v>
      </c>
      <c r="J141" s="59"/>
      <c r="K141" s="59"/>
      <c r="L141" s="59"/>
      <c r="M141" s="64"/>
      <c r="N141" s="7"/>
      <c r="P141" s="96"/>
    </row>
    <row r="142" spans="1:17" ht="15.6" x14ac:dyDescent="0.3">
      <c r="A142" s="7"/>
      <c r="B142" s="17" t="s">
        <v>7</v>
      </c>
      <c r="C142" s="221" t="s">
        <v>53</v>
      </c>
      <c r="D142" s="221"/>
      <c r="E142" s="221"/>
      <c r="F142" s="9">
        <f>I142+G142</f>
        <v>28405100</v>
      </c>
      <c r="G142" s="222">
        <f t="shared" si="13"/>
        <v>985090</v>
      </c>
      <c r="H142" s="224"/>
      <c r="I142" s="95">
        <f>I130+I133+I136+I139</f>
        <v>27420010</v>
      </c>
      <c r="J142" s="59"/>
      <c r="K142" s="59"/>
      <c r="L142" s="59"/>
      <c r="M142" s="64"/>
      <c r="N142" s="7"/>
    </row>
    <row r="143" spans="1:17" ht="15.6" x14ac:dyDescent="0.3">
      <c r="A143" s="199"/>
      <c r="B143" s="202" t="s">
        <v>131</v>
      </c>
      <c r="C143" s="200"/>
      <c r="D143" s="200"/>
      <c r="E143" s="200"/>
      <c r="F143" s="200"/>
      <c r="G143" s="197"/>
      <c r="H143" s="198"/>
      <c r="I143" s="95"/>
      <c r="J143" s="200"/>
      <c r="K143" s="200"/>
      <c r="L143" s="200"/>
      <c r="M143" s="200"/>
      <c r="N143" s="199"/>
    </row>
    <row r="144" spans="1:17" ht="15.6" customHeight="1" x14ac:dyDescent="0.3">
      <c r="A144" s="199"/>
      <c r="B144" s="201" t="s">
        <v>22</v>
      </c>
      <c r="C144" s="220" t="s">
        <v>50</v>
      </c>
      <c r="D144" s="220"/>
      <c r="E144" s="220"/>
      <c r="F144" s="94">
        <f>I144</f>
        <v>5749080</v>
      </c>
      <c r="G144" s="244"/>
      <c r="H144" s="239"/>
      <c r="I144" s="94">
        <v>5749080</v>
      </c>
      <c r="J144" s="200"/>
      <c r="K144" s="200"/>
      <c r="L144" s="200"/>
      <c r="M144" s="200"/>
      <c r="N144" s="199"/>
    </row>
    <row r="145" spans="1:16" ht="15.6" customHeight="1" x14ac:dyDescent="0.3">
      <c r="A145" s="199"/>
      <c r="B145" s="201" t="s">
        <v>22</v>
      </c>
      <c r="C145" s="220" t="s">
        <v>52</v>
      </c>
      <c r="D145" s="220"/>
      <c r="E145" s="220"/>
      <c r="F145" s="94">
        <f t="shared" ref="F145:F146" si="14">I145</f>
        <v>5749080</v>
      </c>
      <c r="G145" s="244"/>
      <c r="H145" s="239"/>
      <c r="I145" s="94">
        <v>5749080</v>
      </c>
      <c r="J145" s="200"/>
      <c r="K145" s="200"/>
      <c r="L145" s="200"/>
      <c r="M145" s="200"/>
      <c r="N145" s="199"/>
    </row>
    <row r="146" spans="1:16" ht="15.6" customHeight="1" x14ac:dyDescent="0.3">
      <c r="A146" s="199"/>
      <c r="B146" s="201" t="s">
        <v>22</v>
      </c>
      <c r="C146" s="220" t="s">
        <v>52</v>
      </c>
      <c r="D146" s="220"/>
      <c r="E146" s="220"/>
      <c r="F146" s="94">
        <f t="shared" si="14"/>
        <v>5749080</v>
      </c>
      <c r="G146" s="244"/>
      <c r="H146" s="239"/>
      <c r="I146" s="94">
        <v>5749080</v>
      </c>
      <c r="J146" s="200"/>
      <c r="K146" s="200"/>
      <c r="L146" s="200"/>
      <c r="M146" s="200"/>
      <c r="N146" s="199"/>
    </row>
    <row r="147" spans="1:16" ht="15.6" customHeight="1" x14ac:dyDescent="0.3">
      <c r="A147" s="199"/>
      <c r="B147" s="201" t="s">
        <v>132</v>
      </c>
      <c r="C147" s="220" t="s">
        <v>50</v>
      </c>
      <c r="D147" s="220"/>
      <c r="E147" s="220"/>
      <c r="F147" s="199">
        <f>I147</f>
        <v>1551250</v>
      </c>
      <c r="G147" s="244"/>
      <c r="H147" s="239"/>
      <c r="I147" s="199">
        <v>1551250</v>
      </c>
      <c r="J147" s="200"/>
      <c r="K147" s="200"/>
      <c r="L147" s="200"/>
      <c r="M147" s="200"/>
      <c r="N147" s="199"/>
    </row>
    <row r="148" spans="1:16" ht="15.6" customHeight="1" x14ac:dyDescent="0.3">
      <c r="A148" s="199"/>
      <c r="B148" s="201" t="s">
        <v>132</v>
      </c>
      <c r="C148" s="220" t="s">
        <v>52</v>
      </c>
      <c r="D148" s="220"/>
      <c r="E148" s="220"/>
      <c r="F148" s="199">
        <f t="shared" ref="F148:F149" si="15">I148</f>
        <v>1551250</v>
      </c>
      <c r="G148" s="244"/>
      <c r="H148" s="239"/>
      <c r="I148" s="199">
        <v>1551250</v>
      </c>
      <c r="J148" s="200"/>
      <c r="K148" s="200"/>
      <c r="L148" s="200"/>
      <c r="M148" s="200"/>
      <c r="N148" s="199"/>
    </row>
    <row r="149" spans="1:16" ht="15.6" customHeight="1" x14ac:dyDescent="0.3">
      <c r="A149" s="199"/>
      <c r="B149" s="201" t="s">
        <v>132</v>
      </c>
      <c r="C149" s="220" t="s">
        <v>53</v>
      </c>
      <c r="D149" s="220"/>
      <c r="E149" s="220"/>
      <c r="F149" s="199">
        <f t="shared" si="15"/>
        <v>1551250</v>
      </c>
      <c r="G149" s="244"/>
      <c r="H149" s="239"/>
      <c r="I149" s="199">
        <v>1551250</v>
      </c>
      <c r="J149" s="200"/>
      <c r="K149" s="200"/>
      <c r="L149" s="200"/>
      <c r="M149" s="200"/>
      <c r="N149" s="199"/>
    </row>
    <row r="150" spans="1:16" ht="15.6" customHeight="1" x14ac:dyDescent="0.3">
      <c r="A150" s="199"/>
      <c r="B150" s="201" t="s">
        <v>23</v>
      </c>
      <c r="C150" s="220" t="s">
        <v>50</v>
      </c>
      <c r="D150" s="220"/>
      <c r="E150" s="220"/>
      <c r="F150" s="199">
        <f>I150</f>
        <v>20920</v>
      </c>
      <c r="G150" s="244">
        <v>89510</v>
      </c>
      <c r="H150" s="239"/>
      <c r="I150" s="199">
        <v>20920</v>
      </c>
      <c r="J150" s="200"/>
      <c r="K150" s="200"/>
      <c r="L150" s="200"/>
      <c r="M150" s="200"/>
      <c r="N150" s="199"/>
    </row>
    <row r="151" spans="1:16" ht="15.6" customHeight="1" x14ac:dyDescent="0.3">
      <c r="A151" s="199"/>
      <c r="B151" s="201" t="s">
        <v>23</v>
      </c>
      <c r="C151" s="220" t="s">
        <v>52</v>
      </c>
      <c r="D151" s="220"/>
      <c r="E151" s="220"/>
      <c r="F151" s="199">
        <f t="shared" ref="F151:F152" si="16">I151</f>
        <v>20920</v>
      </c>
      <c r="G151" s="244">
        <v>89510</v>
      </c>
      <c r="H151" s="239"/>
      <c r="I151" s="199">
        <v>20920</v>
      </c>
      <c r="J151" s="200"/>
      <c r="K151" s="200"/>
      <c r="L151" s="200"/>
      <c r="M151" s="200"/>
      <c r="N151" s="199"/>
    </row>
    <row r="152" spans="1:16" ht="15.6" customHeight="1" x14ac:dyDescent="0.3">
      <c r="A152" s="199"/>
      <c r="B152" s="201" t="s">
        <v>23</v>
      </c>
      <c r="C152" s="220" t="s">
        <v>53</v>
      </c>
      <c r="D152" s="220"/>
      <c r="E152" s="220"/>
      <c r="F152" s="199">
        <f t="shared" si="16"/>
        <v>20920</v>
      </c>
      <c r="G152" s="244">
        <v>89510</v>
      </c>
      <c r="H152" s="239"/>
      <c r="I152" s="199">
        <v>20920</v>
      </c>
      <c r="J152" s="200"/>
      <c r="K152" s="200"/>
      <c r="L152" s="200"/>
      <c r="M152" s="200"/>
      <c r="N152" s="199"/>
    </row>
    <row r="153" spans="1:16" ht="15.6" customHeight="1" x14ac:dyDescent="0.3">
      <c r="A153" s="199"/>
      <c r="B153" s="202" t="s">
        <v>7</v>
      </c>
      <c r="C153" s="221" t="s">
        <v>50</v>
      </c>
      <c r="D153" s="221"/>
      <c r="E153" s="221"/>
      <c r="F153" s="95">
        <f>I153+G153</f>
        <v>7410760</v>
      </c>
      <c r="G153" s="222">
        <f>G150</f>
        <v>89510</v>
      </c>
      <c r="H153" s="224"/>
      <c r="I153" s="95">
        <f>I144+I147+I150</f>
        <v>7321250</v>
      </c>
      <c r="J153" s="200"/>
      <c r="K153" s="200"/>
      <c r="L153" s="200"/>
      <c r="M153" s="200"/>
      <c r="N153" s="199"/>
    </row>
    <row r="154" spans="1:16" ht="15.6" customHeight="1" x14ac:dyDescent="0.3">
      <c r="A154" s="199"/>
      <c r="B154" s="202" t="s">
        <v>7</v>
      </c>
      <c r="C154" s="221" t="s">
        <v>52</v>
      </c>
      <c r="D154" s="221"/>
      <c r="E154" s="221"/>
      <c r="F154" s="200">
        <f>I154+G154</f>
        <v>7410760</v>
      </c>
      <c r="G154" s="222">
        <f>G151</f>
        <v>89510</v>
      </c>
      <c r="H154" s="224"/>
      <c r="I154" s="95">
        <f t="shared" ref="I154:I155" si="17">I145+I148+I151</f>
        <v>7321250</v>
      </c>
      <c r="J154" s="200"/>
      <c r="K154" s="200"/>
      <c r="L154" s="200"/>
      <c r="M154" s="200"/>
      <c r="N154" s="199"/>
    </row>
    <row r="155" spans="1:16" ht="15.6" customHeight="1" x14ac:dyDescent="0.3">
      <c r="A155" s="199"/>
      <c r="B155" s="202" t="s">
        <v>7</v>
      </c>
      <c r="C155" s="221" t="s">
        <v>53</v>
      </c>
      <c r="D155" s="221"/>
      <c r="E155" s="221"/>
      <c r="F155" s="200">
        <f>I155+G155</f>
        <v>7410760</v>
      </c>
      <c r="G155" s="222">
        <f>G152</f>
        <v>89510</v>
      </c>
      <c r="H155" s="224"/>
      <c r="I155" s="95">
        <f t="shared" si="17"/>
        <v>7321250</v>
      </c>
      <c r="J155" s="200"/>
      <c r="K155" s="200"/>
      <c r="L155" s="200"/>
      <c r="M155" s="200"/>
      <c r="N155" s="199"/>
    </row>
    <row r="156" spans="1:16" ht="20.25" customHeight="1" x14ac:dyDescent="0.3">
      <c r="A156" s="7"/>
      <c r="B156" s="202" t="s">
        <v>103</v>
      </c>
      <c r="C156" s="244"/>
      <c r="D156" s="238"/>
      <c r="E156" s="239"/>
      <c r="F156" s="199"/>
      <c r="G156" s="244"/>
      <c r="H156" s="239"/>
      <c r="I156" s="199"/>
      <c r="J156" s="58"/>
      <c r="K156" s="58"/>
      <c r="L156" s="58"/>
      <c r="M156" s="63"/>
      <c r="N156" s="7"/>
    </row>
    <row r="157" spans="1:16" ht="23.25" customHeight="1" x14ac:dyDescent="0.3">
      <c r="A157" s="7"/>
      <c r="B157" s="201" t="s">
        <v>22</v>
      </c>
      <c r="C157" s="244" t="s">
        <v>50</v>
      </c>
      <c r="D157" s="238"/>
      <c r="E157" s="239"/>
      <c r="F157" s="94">
        <f>I157</f>
        <v>11502610</v>
      </c>
      <c r="G157" s="244"/>
      <c r="H157" s="239"/>
      <c r="I157" s="94">
        <v>11502610</v>
      </c>
      <c r="J157" s="58"/>
      <c r="K157" s="58"/>
      <c r="L157" s="58"/>
      <c r="M157" s="63"/>
      <c r="N157" s="7"/>
    </row>
    <row r="158" spans="1:16" ht="24" customHeight="1" x14ac:dyDescent="0.3">
      <c r="A158" s="7"/>
      <c r="B158" s="201" t="s">
        <v>22</v>
      </c>
      <c r="C158" s="244" t="s">
        <v>52</v>
      </c>
      <c r="D158" s="238"/>
      <c r="E158" s="239"/>
      <c r="F158" s="94">
        <f t="shared" ref="F158" si="18">I158</f>
        <v>11502610</v>
      </c>
      <c r="G158" s="244"/>
      <c r="H158" s="239"/>
      <c r="I158" s="94">
        <v>11502610</v>
      </c>
      <c r="J158" s="58"/>
      <c r="K158" s="58"/>
      <c r="L158" s="58"/>
      <c r="M158" s="63"/>
      <c r="N158" s="7"/>
      <c r="P158" s="96"/>
    </row>
    <row r="159" spans="1:16" ht="24.75" customHeight="1" x14ac:dyDescent="0.3">
      <c r="A159" s="7"/>
      <c r="B159" s="6" t="s">
        <v>22</v>
      </c>
      <c r="C159" s="220" t="s">
        <v>53</v>
      </c>
      <c r="D159" s="220"/>
      <c r="E159" s="220"/>
      <c r="F159" s="94">
        <f>I159</f>
        <v>11502610</v>
      </c>
      <c r="G159" s="244"/>
      <c r="H159" s="239"/>
      <c r="I159" s="94">
        <v>11502610</v>
      </c>
      <c r="J159" s="58"/>
      <c r="K159" s="58"/>
      <c r="L159" s="58"/>
      <c r="M159" s="63"/>
      <c r="N159" s="7"/>
    </row>
    <row r="160" spans="1:16" ht="15.75" customHeight="1" x14ac:dyDescent="0.3">
      <c r="A160" s="7"/>
      <c r="B160" s="6" t="s">
        <v>23</v>
      </c>
      <c r="C160" s="220" t="s">
        <v>50</v>
      </c>
      <c r="D160" s="220"/>
      <c r="E160" s="220"/>
      <c r="F160" s="7">
        <f>G160+I160</f>
        <v>261310</v>
      </c>
      <c r="G160" s="244">
        <v>50000</v>
      </c>
      <c r="H160" s="239"/>
      <c r="I160" s="7">
        <v>211310</v>
      </c>
      <c r="J160" s="58"/>
      <c r="K160" s="58"/>
      <c r="L160" s="58"/>
      <c r="M160" s="63"/>
      <c r="N160" s="7"/>
    </row>
    <row r="161" spans="1:14" ht="15.75" customHeight="1" x14ac:dyDescent="0.3">
      <c r="A161" s="7"/>
      <c r="B161" s="6" t="s">
        <v>23</v>
      </c>
      <c r="C161" s="220" t="s">
        <v>52</v>
      </c>
      <c r="D161" s="220"/>
      <c r="E161" s="220"/>
      <c r="F161" s="55">
        <f t="shared" ref="F161:F162" si="19">G161+I161</f>
        <v>261310</v>
      </c>
      <c r="G161" s="244">
        <v>50000</v>
      </c>
      <c r="H161" s="239"/>
      <c r="I161" s="203">
        <v>211310</v>
      </c>
      <c r="J161" s="58"/>
      <c r="K161" s="58"/>
      <c r="L161" s="58"/>
      <c r="M161" s="63"/>
      <c r="N161" s="7"/>
    </row>
    <row r="162" spans="1:14" ht="15.75" customHeight="1" x14ac:dyDescent="0.3">
      <c r="A162" s="7"/>
      <c r="B162" s="6" t="s">
        <v>23</v>
      </c>
      <c r="C162" s="220" t="s">
        <v>53</v>
      </c>
      <c r="D162" s="220"/>
      <c r="E162" s="220"/>
      <c r="F162" s="55">
        <f t="shared" si="19"/>
        <v>261310</v>
      </c>
      <c r="G162" s="244">
        <v>50000</v>
      </c>
      <c r="H162" s="239"/>
      <c r="I162" s="203">
        <v>211310</v>
      </c>
      <c r="J162" s="58"/>
      <c r="K162" s="58"/>
      <c r="L162" s="58"/>
      <c r="M162" s="63"/>
      <c r="N162" s="7"/>
    </row>
    <row r="163" spans="1:14" ht="15.75" customHeight="1" x14ac:dyDescent="0.3">
      <c r="A163" s="199"/>
      <c r="B163" s="201" t="s">
        <v>133</v>
      </c>
      <c r="C163" s="220" t="s">
        <v>50</v>
      </c>
      <c r="D163" s="220"/>
      <c r="E163" s="220"/>
      <c r="F163" s="199">
        <f>G163+I163</f>
        <v>7500</v>
      </c>
      <c r="G163" s="244"/>
      <c r="H163" s="239"/>
      <c r="I163" s="199">
        <v>7500</v>
      </c>
      <c r="J163" s="199"/>
      <c r="K163" s="199"/>
      <c r="L163" s="199"/>
      <c r="M163" s="199"/>
      <c r="N163" s="199"/>
    </row>
    <row r="164" spans="1:14" ht="15.75" customHeight="1" x14ac:dyDescent="0.3">
      <c r="A164" s="199"/>
      <c r="B164" s="201" t="s">
        <v>133</v>
      </c>
      <c r="C164" s="220" t="s">
        <v>52</v>
      </c>
      <c r="D164" s="220"/>
      <c r="E164" s="220"/>
      <c r="F164" s="199">
        <f t="shared" ref="F164:F165" si="20">G164+I164</f>
        <v>7500</v>
      </c>
      <c r="G164" s="244"/>
      <c r="H164" s="239"/>
      <c r="I164" s="199">
        <v>7500</v>
      </c>
      <c r="J164" s="199"/>
      <c r="K164" s="199"/>
      <c r="L164" s="199"/>
      <c r="M164" s="199"/>
      <c r="N164" s="199"/>
    </row>
    <row r="165" spans="1:14" ht="15.75" customHeight="1" x14ac:dyDescent="0.3">
      <c r="A165" s="199"/>
      <c r="B165" s="201" t="s">
        <v>133</v>
      </c>
      <c r="C165" s="220" t="s">
        <v>53</v>
      </c>
      <c r="D165" s="220"/>
      <c r="E165" s="220"/>
      <c r="F165" s="199">
        <f t="shared" si="20"/>
        <v>7500</v>
      </c>
      <c r="G165" s="244"/>
      <c r="H165" s="239"/>
      <c r="I165" s="199">
        <v>7500</v>
      </c>
      <c r="J165" s="199"/>
      <c r="K165" s="199"/>
      <c r="L165" s="199"/>
      <c r="M165" s="199"/>
      <c r="N165" s="199"/>
    </row>
    <row r="166" spans="1:14" ht="15.75" customHeight="1" x14ac:dyDescent="0.3">
      <c r="A166" s="199"/>
      <c r="B166" s="201" t="s">
        <v>134</v>
      </c>
      <c r="C166" s="220" t="s">
        <v>50</v>
      </c>
      <c r="D166" s="220"/>
      <c r="E166" s="220"/>
      <c r="F166" s="199">
        <f>G166+I166</f>
        <v>24940</v>
      </c>
      <c r="G166" s="244"/>
      <c r="H166" s="239"/>
      <c r="I166" s="199">
        <v>24940</v>
      </c>
      <c r="J166" s="199"/>
      <c r="K166" s="199"/>
      <c r="L166" s="199"/>
      <c r="M166" s="199"/>
      <c r="N166" s="199"/>
    </row>
    <row r="167" spans="1:14" ht="15.75" customHeight="1" x14ac:dyDescent="0.3">
      <c r="A167" s="199"/>
      <c r="B167" s="201" t="s">
        <v>134</v>
      </c>
      <c r="C167" s="220" t="s">
        <v>52</v>
      </c>
      <c r="D167" s="220"/>
      <c r="E167" s="220"/>
      <c r="F167" s="199">
        <f t="shared" ref="F167:F168" si="21">G167+I167</f>
        <v>24940</v>
      </c>
      <c r="G167" s="244"/>
      <c r="H167" s="239"/>
      <c r="I167" s="199">
        <v>24940</v>
      </c>
      <c r="J167" s="199"/>
      <c r="K167" s="199"/>
      <c r="L167" s="199"/>
      <c r="M167" s="199"/>
      <c r="N167" s="199"/>
    </row>
    <row r="168" spans="1:14" ht="15.75" customHeight="1" x14ac:dyDescent="0.3">
      <c r="A168" s="199"/>
      <c r="B168" s="201" t="s">
        <v>134</v>
      </c>
      <c r="C168" s="220" t="s">
        <v>53</v>
      </c>
      <c r="D168" s="220"/>
      <c r="E168" s="220"/>
      <c r="F168" s="199">
        <f t="shared" si="21"/>
        <v>24940</v>
      </c>
      <c r="G168" s="244"/>
      <c r="H168" s="239"/>
      <c r="I168" s="199">
        <v>24940</v>
      </c>
      <c r="J168" s="199"/>
      <c r="K168" s="199"/>
      <c r="L168" s="199"/>
      <c r="M168" s="199"/>
      <c r="N168" s="199"/>
    </row>
    <row r="169" spans="1:14" ht="15.75" customHeight="1" x14ac:dyDescent="0.3">
      <c r="A169" s="7"/>
      <c r="B169" s="17" t="s">
        <v>7</v>
      </c>
      <c r="C169" s="221" t="s">
        <v>50</v>
      </c>
      <c r="D169" s="221"/>
      <c r="E169" s="221"/>
      <c r="F169" s="9">
        <f>I169+G169</f>
        <v>11796360</v>
      </c>
      <c r="G169" s="222">
        <f>G160</f>
        <v>50000</v>
      </c>
      <c r="H169" s="224"/>
      <c r="I169" s="95">
        <f>I157+I160+I163+I166</f>
        <v>11746360</v>
      </c>
      <c r="J169" s="59"/>
      <c r="K169" s="59"/>
      <c r="L169" s="59"/>
      <c r="M169" s="64"/>
      <c r="N169" s="7"/>
    </row>
    <row r="170" spans="1:14" ht="15.75" customHeight="1" x14ac:dyDescent="0.3">
      <c r="A170" s="7"/>
      <c r="B170" s="17" t="s">
        <v>7</v>
      </c>
      <c r="C170" s="221" t="s">
        <v>52</v>
      </c>
      <c r="D170" s="221"/>
      <c r="E170" s="221"/>
      <c r="F170" s="9">
        <f>I170+G170</f>
        <v>11796360</v>
      </c>
      <c r="G170" s="222">
        <f>G161</f>
        <v>50000</v>
      </c>
      <c r="H170" s="224"/>
      <c r="I170" s="95">
        <f t="shared" ref="I170:I171" si="22">I158+I161+I164+I167</f>
        <v>11746360</v>
      </c>
      <c r="J170" s="59"/>
      <c r="K170" s="59"/>
      <c r="L170" s="59"/>
      <c r="M170" s="64"/>
      <c r="N170" s="7"/>
    </row>
    <row r="171" spans="1:14" ht="15.75" customHeight="1" x14ac:dyDescent="0.3">
      <c r="A171" s="7"/>
      <c r="B171" s="17" t="s">
        <v>7</v>
      </c>
      <c r="C171" s="221" t="s">
        <v>53</v>
      </c>
      <c r="D171" s="221"/>
      <c r="E171" s="221"/>
      <c r="F171" s="9">
        <f>I171+G171</f>
        <v>11796360</v>
      </c>
      <c r="G171" s="222">
        <f>G162</f>
        <v>50000</v>
      </c>
      <c r="H171" s="224"/>
      <c r="I171" s="95">
        <f t="shared" si="22"/>
        <v>11746360</v>
      </c>
      <c r="J171" s="59"/>
      <c r="K171" s="59"/>
      <c r="L171" s="59"/>
      <c r="M171" s="64"/>
      <c r="N171" s="7"/>
    </row>
    <row r="172" spans="1:14" ht="15.6" x14ac:dyDescent="0.3">
      <c r="A172" s="221" t="s">
        <v>26</v>
      </c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</row>
    <row r="173" spans="1:14" ht="20.25" customHeight="1" x14ac:dyDescent="0.3">
      <c r="A173" s="208">
        <v>1</v>
      </c>
      <c r="B173" s="274" t="s">
        <v>27</v>
      </c>
      <c r="C173" s="275"/>
      <c r="D173" s="220" t="s">
        <v>50</v>
      </c>
      <c r="E173" s="220"/>
      <c r="F173" s="227">
        <f>I173</f>
        <v>500000</v>
      </c>
      <c r="G173" s="228"/>
      <c r="H173" s="76"/>
      <c r="I173" s="7">
        <v>500000</v>
      </c>
      <c r="J173" s="58"/>
      <c r="K173" s="58"/>
      <c r="L173" s="58"/>
      <c r="M173" s="63"/>
      <c r="N173" s="7"/>
    </row>
    <row r="174" spans="1:14" ht="23.25" customHeight="1" x14ac:dyDescent="0.3">
      <c r="A174" s="209"/>
      <c r="B174" s="276"/>
      <c r="C174" s="277"/>
      <c r="D174" s="220" t="s">
        <v>52</v>
      </c>
      <c r="E174" s="220"/>
      <c r="F174" s="25">
        <f>I174</f>
        <v>750000</v>
      </c>
      <c r="G174" s="26"/>
      <c r="H174" s="118"/>
      <c r="I174" s="8">
        <v>750000</v>
      </c>
      <c r="J174" s="58"/>
      <c r="K174" s="58"/>
      <c r="L174" s="58"/>
      <c r="M174" s="63"/>
      <c r="N174" s="8"/>
    </row>
    <row r="175" spans="1:14" ht="24" customHeight="1" x14ac:dyDescent="0.3">
      <c r="A175" s="210"/>
      <c r="B175" s="278"/>
      <c r="C175" s="279"/>
      <c r="D175" s="220" t="s">
        <v>53</v>
      </c>
      <c r="E175" s="220"/>
      <c r="F175" s="25">
        <f>I175</f>
        <v>800000</v>
      </c>
      <c r="G175" s="26"/>
      <c r="H175" s="118"/>
      <c r="I175" s="8">
        <v>800000</v>
      </c>
      <c r="J175" s="58"/>
      <c r="K175" s="58"/>
      <c r="L175" s="58"/>
      <c r="M175" s="63"/>
      <c r="N175" s="8"/>
    </row>
    <row r="176" spans="1:14" ht="24.75" customHeight="1" x14ac:dyDescent="0.3">
      <c r="A176" s="8"/>
      <c r="B176" s="15"/>
      <c r="C176" s="15"/>
      <c r="D176" s="222" t="s">
        <v>13</v>
      </c>
      <c r="E176" s="224"/>
      <c r="F176" s="27">
        <f>F173+F174+F175</f>
        <v>2050000</v>
      </c>
      <c r="G176" s="28"/>
      <c r="H176" s="119"/>
      <c r="I176" s="13">
        <f>I173+I174+I175</f>
        <v>2050000</v>
      </c>
      <c r="J176" s="59"/>
      <c r="K176" s="59"/>
      <c r="L176" s="59"/>
      <c r="M176" s="64"/>
      <c r="N176" s="8"/>
    </row>
    <row r="177" spans="1:14" ht="24" customHeight="1" x14ac:dyDescent="0.3">
      <c r="A177" s="208">
        <v>3</v>
      </c>
      <c r="B177" s="274" t="s">
        <v>34</v>
      </c>
      <c r="C177" s="275"/>
      <c r="D177" s="220" t="s">
        <v>50</v>
      </c>
      <c r="E177" s="220"/>
      <c r="F177" s="280">
        <f>H177+I177</f>
        <v>160000</v>
      </c>
      <c r="G177" s="280"/>
      <c r="H177" s="151">
        <v>30000</v>
      </c>
      <c r="I177" s="12">
        <v>130000</v>
      </c>
      <c r="J177" s="60"/>
      <c r="K177" s="60"/>
      <c r="L177" s="60"/>
      <c r="M177" s="67"/>
      <c r="N177" s="8"/>
    </row>
    <row r="178" spans="1:14" ht="22.5" customHeight="1" x14ac:dyDescent="0.3">
      <c r="A178" s="209"/>
      <c r="B178" s="276"/>
      <c r="C178" s="277"/>
      <c r="D178" s="220" t="s">
        <v>52</v>
      </c>
      <c r="E178" s="220"/>
      <c r="F178" s="25">
        <f>H178+I178</f>
        <v>170000</v>
      </c>
      <c r="G178" s="26"/>
      <c r="H178" s="151">
        <v>30000</v>
      </c>
      <c r="I178" s="12">
        <v>140000</v>
      </c>
      <c r="J178" s="60"/>
      <c r="K178" s="60"/>
      <c r="L178" s="60"/>
      <c r="M178" s="67"/>
      <c r="N178" s="8"/>
    </row>
    <row r="179" spans="1:14" ht="22.5" customHeight="1" x14ac:dyDescent="0.3">
      <c r="A179" s="210"/>
      <c r="B179" s="278"/>
      <c r="C179" s="279"/>
      <c r="D179" s="220" t="s">
        <v>53</v>
      </c>
      <c r="E179" s="220"/>
      <c r="F179" s="25">
        <f>H179+I179</f>
        <v>180000</v>
      </c>
      <c r="G179" s="26"/>
      <c r="H179" s="151">
        <v>30000</v>
      </c>
      <c r="I179" s="12">
        <v>150000</v>
      </c>
      <c r="J179" s="60"/>
      <c r="K179" s="60"/>
      <c r="L179" s="60"/>
      <c r="M179" s="67"/>
      <c r="N179" s="8"/>
    </row>
    <row r="180" spans="1:14" ht="23.25" customHeight="1" x14ac:dyDescent="0.3">
      <c r="A180" s="8"/>
      <c r="B180" s="15"/>
      <c r="C180" s="15"/>
      <c r="D180" s="222" t="s">
        <v>13</v>
      </c>
      <c r="E180" s="224"/>
      <c r="F180" s="27">
        <f>F177+F178+F179</f>
        <v>510000</v>
      </c>
      <c r="G180" s="28"/>
      <c r="H180" s="152">
        <f>H177+H178+H179</f>
        <v>90000</v>
      </c>
      <c r="I180" s="14">
        <f>I177+I178+I179</f>
        <v>420000</v>
      </c>
      <c r="J180" s="14"/>
      <c r="K180" s="14"/>
      <c r="L180" s="14"/>
      <c r="M180" s="14"/>
      <c r="N180" s="8"/>
    </row>
    <row r="181" spans="1:14" s="84" customFormat="1" ht="21.75" customHeight="1" x14ac:dyDescent="0.3">
      <c r="A181" s="271">
        <v>4</v>
      </c>
      <c r="B181" s="284" t="s">
        <v>28</v>
      </c>
      <c r="C181" s="285"/>
      <c r="D181" s="241" t="s">
        <v>50</v>
      </c>
      <c r="E181" s="241"/>
      <c r="F181" s="290">
        <f>I181+J181+K181</f>
        <v>4670000</v>
      </c>
      <c r="G181" s="291"/>
      <c r="H181" s="120"/>
      <c r="I181" s="83">
        <v>670000</v>
      </c>
      <c r="J181" s="83">
        <v>2000000</v>
      </c>
      <c r="K181" s="83">
        <v>2000000</v>
      </c>
      <c r="L181" s="83"/>
      <c r="M181" s="83"/>
      <c r="N181" s="82"/>
    </row>
    <row r="182" spans="1:14" s="84" customFormat="1" ht="21.75" customHeight="1" x14ac:dyDescent="0.3">
      <c r="A182" s="272"/>
      <c r="B182" s="286"/>
      <c r="C182" s="287"/>
      <c r="D182" s="241" t="s">
        <v>52</v>
      </c>
      <c r="E182" s="241"/>
      <c r="F182" s="85">
        <f>I182</f>
        <v>300000</v>
      </c>
      <c r="G182" s="86"/>
      <c r="H182" s="120"/>
      <c r="I182" s="83">
        <v>300000</v>
      </c>
      <c r="J182" s="83"/>
      <c r="K182" s="83"/>
      <c r="L182" s="83"/>
      <c r="M182" s="83"/>
      <c r="N182" s="82"/>
    </row>
    <row r="183" spans="1:14" s="84" customFormat="1" ht="22.5" customHeight="1" x14ac:dyDescent="0.3">
      <c r="A183" s="273"/>
      <c r="B183" s="288"/>
      <c r="C183" s="289"/>
      <c r="D183" s="241" t="s">
        <v>53</v>
      </c>
      <c r="E183" s="241"/>
      <c r="F183" s="85">
        <f>I183</f>
        <v>300000</v>
      </c>
      <c r="G183" s="86"/>
      <c r="H183" s="120"/>
      <c r="I183" s="83">
        <v>300000</v>
      </c>
      <c r="J183" s="83"/>
      <c r="K183" s="83"/>
      <c r="L183" s="83"/>
      <c r="M183" s="83"/>
      <c r="N183" s="82"/>
    </row>
    <row r="184" spans="1:14" s="84" customFormat="1" ht="22.5" customHeight="1" x14ac:dyDescent="0.3">
      <c r="A184" s="82"/>
      <c r="B184" s="87"/>
      <c r="C184" s="87"/>
      <c r="D184" s="282" t="s">
        <v>13</v>
      </c>
      <c r="E184" s="283"/>
      <c r="F184" s="88">
        <f>F181+F182+F183</f>
        <v>5270000</v>
      </c>
      <c r="G184" s="89"/>
      <c r="H184" s="121"/>
      <c r="I184" s="90">
        <f>I181+I182+I183</f>
        <v>1270000</v>
      </c>
      <c r="J184" s="90">
        <f>J181</f>
        <v>2000000</v>
      </c>
      <c r="K184" s="90">
        <f>K181</f>
        <v>2000000</v>
      </c>
      <c r="L184" s="90"/>
      <c r="M184" s="90"/>
      <c r="N184" s="82"/>
    </row>
    <row r="185" spans="1:14" ht="22.5" customHeight="1" x14ac:dyDescent="0.3">
      <c r="A185" s="49"/>
      <c r="B185" s="222" t="s">
        <v>39</v>
      </c>
      <c r="C185" s="223"/>
      <c r="D185" s="223"/>
      <c r="E185" s="223"/>
      <c r="F185" s="223"/>
      <c r="G185" s="223"/>
      <c r="H185" s="223"/>
      <c r="I185" s="223"/>
      <c r="J185" s="223"/>
      <c r="K185" s="223"/>
      <c r="L185" s="223"/>
      <c r="M185" s="223"/>
      <c r="N185" s="224"/>
    </row>
    <row r="186" spans="1:14" ht="20.25" customHeight="1" x14ac:dyDescent="0.3">
      <c r="A186" s="208">
        <v>1</v>
      </c>
      <c r="B186" s="232" t="s">
        <v>80</v>
      </c>
      <c r="C186" s="233"/>
      <c r="D186" s="229" t="s">
        <v>50</v>
      </c>
      <c r="E186" s="230"/>
      <c r="F186" s="293">
        <f t="shared" ref="F186:F198" si="23">H186+I186</f>
        <v>25000</v>
      </c>
      <c r="G186" s="231"/>
      <c r="H186" s="79">
        <v>5000</v>
      </c>
      <c r="I186" s="81">
        <v>20000</v>
      </c>
      <c r="J186" s="81"/>
      <c r="K186" s="81"/>
      <c r="L186" s="81"/>
      <c r="M186" s="81"/>
      <c r="N186" s="153"/>
    </row>
    <row r="187" spans="1:14" ht="23.25" customHeight="1" x14ac:dyDescent="0.3">
      <c r="A187" s="209"/>
      <c r="B187" s="234"/>
      <c r="C187" s="235"/>
      <c r="D187" s="229" t="s">
        <v>52</v>
      </c>
      <c r="E187" s="230"/>
      <c r="F187" s="145">
        <f t="shared" si="23"/>
        <v>25000</v>
      </c>
      <c r="G187" s="126"/>
      <c r="H187" s="79">
        <v>5000</v>
      </c>
      <c r="I187" s="81">
        <v>20000</v>
      </c>
      <c r="J187" s="81"/>
      <c r="K187" s="81"/>
      <c r="L187" s="81"/>
      <c r="M187" s="81"/>
      <c r="N187" s="153"/>
    </row>
    <row r="188" spans="1:14" ht="23.25" customHeight="1" x14ac:dyDescent="0.3">
      <c r="A188" s="210"/>
      <c r="B188" s="236"/>
      <c r="C188" s="237"/>
      <c r="D188" s="231" t="s">
        <v>53</v>
      </c>
      <c r="E188" s="231"/>
      <c r="F188" s="145">
        <f t="shared" si="23"/>
        <v>25000</v>
      </c>
      <c r="G188" s="126"/>
      <c r="H188" s="79">
        <v>5000</v>
      </c>
      <c r="I188" s="81">
        <v>20000</v>
      </c>
      <c r="J188" s="81"/>
      <c r="K188" s="81"/>
      <c r="L188" s="81"/>
      <c r="M188" s="81"/>
      <c r="N188" s="153"/>
    </row>
    <row r="189" spans="1:14" ht="24" customHeight="1" x14ac:dyDescent="0.3">
      <c r="A189" s="19"/>
      <c r="B189" s="45"/>
      <c r="C189" s="45"/>
      <c r="D189" s="153"/>
      <c r="E189" s="154" t="s">
        <v>15</v>
      </c>
      <c r="F189" s="147">
        <f t="shared" si="23"/>
        <v>75000</v>
      </c>
      <c r="G189" s="129"/>
      <c r="H189" s="155">
        <f>H186+H187+H188</f>
        <v>15000</v>
      </c>
      <c r="I189" s="44">
        <f>I186+I187+I188</f>
        <v>60000</v>
      </c>
      <c r="J189" s="44"/>
      <c r="K189" s="44"/>
      <c r="L189" s="44"/>
      <c r="M189" s="44"/>
      <c r="N189" s="153"/>
    </row>
    <row r="190" spans="1:14" ht="21.75" customHeight="1" x14ac:dyDescent="0.3">
      <c r="A190" s="208">
        <v>2</v>
      </c>
      <c r="B190" s="232" t="s">
        <v>29</v>
      </c>
      <c r="C190" s="233"/>
      <c r="D190" s="229" t="s">
        <v>50</v>
      </c>
      <c r="E190" s="230"/>
      <c r="F190" s="297">
        <f t="shared" si="23"/>
        <v>36000</v>
      </c>
      <c r="G190" s="298"/>
      <c r="H190" s="81">
        <v>6000</v>
      </c>
      <c r="I190" s="130">
        <v>30000</v>
      </c>
      <c r="J190" s="81"/>
      <c r="K190" s="81"/>
      <c r="L190" s="81"/>
      <c r="M190" s="81"/>
      <c r="N190" s="153"/>
    </row>
    <row r="191" spans="1:14" ht="21.75" customHeight="1" x14ac:dyDescent="0.3">
      <c r="A191" s="209"/>
      <c r="B191" s="234"/>
      <c r="C191" s="235"/>
      <c r="D191" s="229" t="s">
        <v>52</v>
      </c>
      <c r="E191" s="230"/>
      <c r="F191" s="145">
        <f t="shared" si="23"/>
        <v>42000</v>
      </c>
      <c r="G191" s="146"/>
      <c r="H191" s="81">
        <v>7000</v>
      </c>
      <c r="I191" s="130">
        <v>35000</v>
      </c>
      <c r="J191" s="81"/>
      <c r="K191" s="81"/>
      <c r="L191" s="81"/>
      <c r="M191" s="81"/>
      <c r="N191" s="153"/>
    </row>
    <row r="192" spans="1:14" ht="21" customHeight="1" x14ac:dyDescent="0.3">
      <c r="A192" s="210"/>
      <c r="B192" s="236"/>
      <c r="C192" s="237"/>
      <c r="D192" s="231" t="s">
        <v>53</v>
      </c>
      <c r="E192" s="231"/>
      <c r="F192" s="145">
        <f t="shared" si="23"/>
        <v>47000</v>
      </c>
      <c r="G192" s="146"/>
      <c r="H192" s="81">
        <v>7000</v>
      </c>
      <c r="I192" s="130">
        <v>40000</v>
      </c>
      <c r="J192" s="81"/>
      <c r="K192" s="81"/>
      <c r="L192" s="81"/>
      <c r="M192" s="81"/>
      <c r="N192" s="153"/>
    </row>
    <row r="193" spans="1:14" ht="15.6" x14ac:dyDescent="0.3">
      <c r="A193" s="7"/>
      <c r="B193" s="231"/>
      <c r="C193" s="231"/>
      <c r="D193" s="292" t="s">
        <v>16</v>
      </c>
      <c r="E193" s="292"/>
      <c r="F193" s="296">
        <f t="shared" si="23"/>
        <v>125000</v>
      </c>
      <c r="G193" s="207"/>
      <c r="H193" s="44">
        <f>H190+H191+H192</f>
        <v>20000</v>
      </c>
      <c r="I193" s="44">
        <f>I190+I191+I192</f>
        <v>105000</v>
      </c>
      <c r="J193" s="44"/>
      <c r="K193" s="44"/>
      <c r="L193" s="44"/>
      <c r="M193" s="44"/>
      <c r="N193" s="153"/>
    </row>
    <row r="194" spans="1:14" ht="15.6" x14ac:dyDescent="0.3">
      <c r="A194" s="49"/>
      <c r="B194" s="205" t="s">
        <v>75</v>
      </c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7"/>
    </row>
    <row r="195" spans="1:14" ht="20.25" customHeight="1" x14ac:dyDescent="0.3">
      <c r="A195" s="208">
        <v>1</v>
      </c>
      <c r="B195" s="232" t="s">
        <v>30</v>
      </c>
      <c r="C195" s="233"/>
      <c r="D195" s="229" t="s">
        <v>50</v>
      </c>
      <c r="E195" s="230"/>
      <c r="F195" s="293">
        <f t="shared" si="23"/>
        <v>120000</v>
      </c>
      <c r="G195" s="231"/>
      <c r="H195" s="151">
        <v>20000</v>
      </c>
      <c r="I195" s="81">
        <v>100000</v>
      </c>
      <c r="J195" s="81"/>
      <c r="K195" s="81"/>
      <c r="L195" s="81"/>
      <c r="M195" s="81"/>
      <c r="N195" s="153"/>
    </row>
    <row r="196" spans="1:14" ht="21" customHeight="1" x14ac:dyDescent="0.3">
      <c r="A196" s="209"/>
      <c r="B196" s="234"/>
      <c r="C196" s="235"/>
      <c r="D196" s="229" t="s">
        <v>52</v>
      </c>
      <c r="E196" s="230"/>
      <c r="F196" s="145">
        <f t="shared" si="23"/>
        <v>150000</v>
      </c>
      <c r="G196" s="126"/>
      <c r="H196" s="151">
        <v>30000</v>
      </c>
      <c r="I196" s="81">
        <v>120000</v>
      </c>
      <c r="J196" s="81"/>
      <c r="K196" s="81"/>
      <c r="L196" s="81"/>
      <c r="M196" s="81"/>
      <c r="N196" s="153"/>
    </row>
    <row r="197" spans="1:14" ht="24" customHeight="1" x14ac:dyDescent="0.3">
      <c r="A197" s="210"/>
      <c r="B197" s="236"/>
      <c r="C197" s="237"/>
      <c r="D197" s="231" t="s">
        <v>53</v>
      </c>
      <c r="E197" s="231"/>
      <c r="F197" s="145">
        <f t="shared" si="23"/>
        <v>170000</v>
      </c>
      <c r="G197" s="126"/>
      <c r="H197" s="151">
        <v>40000</v>
      </c>
      <c r="I197" s="81">
        <v>130000</v>
      </c>
      <c r="J197" s="81"/>
      <c r="K197" s="81"/>
      <c r="L197" s="81"/>
      <c r="M197" s="81"/>
      <c r="N197" s="153"/>
    </row>
    <row r="198" spans="1:14" ht="15.6" x14ac:dyDescent="0.3">
      <c r="A198" s="7"/>
      <c r="B198" s="231"/>
      <c r="C198" s="231"/>
      <c r="D198" s="292" t="s">
        <v>16</v>
      </c>
      <c r="E198" s="292"/>
      <c r="F198" s="296">
        <f t="shared" si="23"/>
        <v>440000</v>
      </c>
      <c r="G198" s="207"/>
      <c r="H198" s="44">
        <f>H195+H196+H197</f>
        <v>90000</v>
      </c>
      <c r="I198" s="44">
        <f>I195+I196+I197</f>
        <v>350000</v>
      </c>
      <c r="J198" s="44"/>
      <c r="K198" s="44"/>
      <c r="L198" s="44"/>
      <c r="M198" s="44"/>
      <c r="N198" s="153"/>
    </row>
    <row r="199" spans="1:14" ht="15.6" x14ac:dyDescent="0.3">
      <c r="A199" s="50"/>
      <c r="B199" s="222" t="s">
        <v>40</v>
      </c>
      <c r="C199" s="223"/>
      <c r="D199" s="223"/>
      <c r="E199" s="223"/>
      <c r="F199" s="223"/>
      <c r="G199" s="223"/>
      <c r="H199" s="223"/>
      <c r="I199" s="223"/>
      <c r="J199" s="223"/>
      <c r="K199" s="223"/>
      <c r="L199" s="223"/>
      <c r="M199" s="223"/>
      <c r="N199" s="224"/>
    </row>
    <row r="200" spans="1:14" ht="15.6" x14ac:dyDescent="0.3">
      <c r="A200" s="135">
        <v>1</v>
      </c>
      <c r="B200" s="138" t="s">
        <v>78</v>
      </c>
      <c r="C200" s="136"/>
      <c r="D200" s="136"/>
      <c r="E200" s="135" t="s">
        <v>50</v>
      </c>
      <c r="F200" s="162">
        <f>I200</f>
        <v>308700</v>
      </c>
      <c r="G200" s="162"/>
      <c r="H200" s="162"/>
      <c r="I200" s="162">
        <v>308700</v>
      </c>
      <c r="J200" s="136"/>
      <c r="K200" s="136"/>
      <c r="L200" s="136"/>
      <c r="M200" s="136"/>
      <c r="N200" s="136"/>
    </row>
    <row r="201" spans="1:14" ht="35.25" customHeight="1" x14ac:dyDescent="0.3">
      <c r="A201" s="7">
        <v>2</v>
      </c>
      <c r="B201" s="204" t="s">
        <v>77</v>
      </c>
      <c r="C201" s="204"/>
      <c r="D201" s="244" t="s">
        <v>52</v>
      </c>
      <c r="E201" s="239"/>
      <c r="F201" s="244">
        <f t="shared" ref="F201:F206" si="24">I201</f>
        <v>34300</v>
      </c>
      <c r="G201" s="239"/>
      <c r="H201" s="76"/>
      <c r="I201" s="7">
        <v>34300</v>
      </c>
      <c r="J201" s="58"/>
      <c r="K201" s="58"/>
      <c r="L201" s="58"/>
      <c r="M201" s="70"/>
      <c r="N201" s="7"/>
    </row>
    <row r="202" spans="1:14" ht="35.25" customHeight="1" x14ac:dyDescent="0.3">
      <c r="A202" s="7">
        <v>3</v>
      </c>
      <c r="B202" s="204" t="s">
        <v>104</v>
      </c>
      <c r="C202" s="204"/>
      <c r="D202" s="220" t="s">
        <v>53</v>
      </c>
      <c r="E202" s="220"/>
      <c r="F202" s="244">
        <f t="shared" si="24"/>
        <v>120000</v>
      </c>
      <c r="G202" s="239"/>
      <c r="H202" s="76"/>
      <c r="I202" s="91">
        <v>120000</v>
      </c>
      <c r="J202" s="58"/>
      <c r="K202" s="58"/>
      <c r="L202" s="58"/>
      <c r="M202" s="70"/>
      <c r="N202" s="7"/>
    </row>
    <row r="203" spans="1:14" ht="35.25" customHeight="1" x14ac:dyDescent="0.3">
      <c r="A203" s="7">
        <v>4</v>
      </c>
      <c r="B203" s="204" t="s">
        <v>105</v>
      </c>
      <c r="C203" s="204"/>
      <c r="D203" s="244" t="s">
        <v>50</v>
      </c>
      <c r="E203" s="239"/>
      <c r="F203" s="227">
        <f t="shared" si="24"/>
        <v>126000</v>
      </c>
      <c r="G203" s="228"/>
      <c r="H203" s="76"/>
      <c r="I203" s="91">
        <v>126000</v>
      </c>
      <c r="J203" s="60"/>
      <c r="K203" s="60"/>
      <c r="L203" s="60"/>
      <c r="M203" s="70"/>
      <c r="N203" s="7"/>
    </row>
    <row r="204" spans="1:14" ht="35.25" customHeight="1" x14ac:dyDescent="0.3">
      <c r="A204" s="7">
        <v>5</v>
      </c>
      <c r="B204" s="204" t="s">
        <v>106</v>
      </c>
      <c r="C204" s="204"/>
      <c r="D204" s="244" t="s">
        <v>52</v>
      </c>
      <c r="E204" s="239"/>
      <c r="F204" s="227">
        <f t="shared" si="24"/>
        <v>34300</v>
      </c>
      <c r="G204" s="228"/>
      <c r="H204" s="81">
        <v>0</v>
      </c>
      <c r="I204" s="91">
        <v>34300</v>
      </c>
      <c r="J204" s="58"/>
      <c r="K204" s="58"/>
      <c r="L204" s="58"/>
      <c r="M204" s="70"/>
      <c r="N204" s="7"/>
    </row>
    <row r="205" spans="1:14" ht="35.25" customHeight="1" x14ac:dyDescent="0.3">
      <c r="A205" s="7">
        <v>6</v>
      </c>
      <c r="B205" s="204" t="s">
        <v>107</v>
      </c>
      <c r="C205" s="204"/>
      <c r="D205" s="220" t="s">
        <v>52</v>
      </c>
      <c r="E205" s="220"/>
      <c r="F205" s="227">
        <f t="shared" si="24"/>
        <v>34300</v>
      </c>
      <c r="G205" s="228"/>
      <c r="H205" s="153"/>
      <c r="I205" s="91">
        <v>34300</v>
      </c>
      <c r="J205" s="60"/>
      <c r="K205" s="60"/>
      <c r="L205" s="60"/>
      <c r="M205" s="70"/>
      <c r="N205" s="7"/>
    </row>
    <row r="206" spans="1:14" ht="35.25" customHeight="1" x14ac:dyDescent="0.3">
      <c r="A206" s="19">
        <v>7</v>
      </c>
      <c r="B206" s="204" t="s">
        <v>108</v>
      </c>
      <c r="C206" s="204"/>
      <c r="D206" s="220" t="s">
        <v>53</v>
      </c>
      <c r="E206" s="220"/>
      <c r="F206" s="220">
        <f t="shared" si="24"/>
        <v>34300</v>
      </c>
      <c r="G206" s="220"/>
      <c r="H206" s="157"/>
      <c r="I206" s="91">
        <v>34300</v>
      </c>
      <c r="J206" s="58"/>
      <c r="K206" s="58"/>
      <c r="L206" s="58"/>
      <c r="M206" s="70"/>
      <c r="N206" s="19"/>
    </row>
    <row r="207" spans="1:14" ht="35.25" customHeight="1" x14ac:dyDescent="0.3">
      <c r="A207" s="162">
        <v>8</v>
      </c>
      <c r="B207" s="166" t="s">
        <v>103</v>
      </c>
      <c r="C207" s="166"/>
      <c r="D207" s="162"/>
      <c r="E207" s="162" t="s">
        <v>50</v>
      </c>
      <c r="F207" s="158">
        <f>I207</f>
        <v>30000</v>
      </c>
      <c r="G207" s="159"/>
      <c r="H207" s="157"/>
      <c r="I207" s="162">
        <v>30000</v>
      </c>
      <c r="J207" s="162"/>
      <c r="K207" s="162"/>
      <c r="L207" s="162"/>
      <c r="M207" s="162"/>
      <c r="N207" s="162"/>
    </row>
    <row r="208" spans="1:14" ht="18.75" customHeight="1" x14ac:dyDescent="0.3">
      <c r="A208" s="162"/>
      <c r="B208" s="166"/>
      <c r="C208" s="166"/>
      <c r="D208" s="165"/>
      <c r="E208" s="165" t="s">
        <v>50</v>
      </c>
      <c r="F208" s="160">
        <f>F200+F203+F207</f>
        <v>464700</v>
      </c>
      <c r="G208" s="163"/>
      <c r="H208" s="168"/>
      <c r="I208" s="165">
        <f>I200+I203+I207</f>
        <v>464700</v>
      </c>
      <c r="J208" s="162"/>
      <c r="K208" s="162"/>
      <c r="L208" s="162"/>
      <c r="M208" s="162"/>
      <c r="N208" s="162"/>
    </row>
    <row r="209" spans="1:14" ht="16.5" customHeight="1" x14ac:dyDescent="0.3">
      <c r="A209" s="162"/>
      <c r="B209" s="166"/>
      <c r="C209" s="166"/>
      <c r="D209" s="165"/>
      <c r="E209" s="165" t="s">
        <v>52</v>
      </c>
      <c r="F209" s="160">
        <f>F201+F204+F205</f>
        <v>102900</v>
      </c>
      <c r="G209" s="163"/>
      <c r="H209" s="168"/>
      <c r="I209" s="165">
        <f>I201+I204+I205</f>
        <v>102900</v>
      </c>
      <c r="J209" s="162"/>
      <c r="K209" s="162"/>
      <c r="L209" s="162"/>
      <c r="M209" s="162"/>
      <c r="N209" s="162"/>
    </row>
    <row r="210" spans="1:14" ht="18" customHeight="1" x14ac:dyDescent="0.3">
      <c r="A210" s="7"/>
      <c r="B210" s="220"/>
      <c r="C210" s="220"/>
      <c r="D210" s="221" t="s">
        <v>53</v>
      </c>
      <c r="E210" s="221"/>
      <c r="F210" s="225">
        <f>F202+F206</f>
        <v>154300</v>
      </c>
      <c r="G210" s="226"/>
      <c r="H210" s="44">
        <f>H204</f>
        <v>0</v>
      </c>
      <c r="I210" s="14">
        <f>I202+I206</f>
        <v>154300</v>
      </c>
      <c r="J210" s="14"/>
      <c r="K210" s="14"/>
      <c r="L210" s="14"/>
      <c r="M210" s="14">
        <f>SUM(M201:M206)</f>
        <v>0</v>
      </c>
      <c r="N210" s="7"/>
    </row>
    <row r="211" spans="1:14" ht="18" customHeight="1" x14ac:dyDescent="0.3">
      <c r="A211" s="162"/>
      <c r="B211" s="162"/>
      <c r="C211" s="162"/>
      <c r="D211" s="165"/>
      <c r="E211" s="165" t="s">
        <v>16</v>
      </c>
      <c r="F211" s="14">
        <f>F208+F209+F210</f>
        <v>721900</v>
      </c>
      <c r="G211" s="14"/>
      <c r="H211" s="44"/>
      <c r="I211" s="14">
        <f>I208+I209+I210</f>
        <v>721900</v>
      </c>
      <c r="J211" s="14"/>
      <c r="K211" s="14"/>
      <c r="L211" s="14"/>
      <c r="M211" s="14"/>
      <c r="N211" s="162"/>
    </row>
    <row r="212" spans="1:14" ht="19.5" customHeight="1" x14ac:dyDescent="0.3">
      <c r="A212" s="103"/>
      <c r="B212" s="222" t="s">
        <v>76</v>
      </c>
      <c r="C212" s="238"/>
      <c r="D212" s="238"/>
      <c r="E212" s="238"/>
      <c r="F212" s="238"/>
      <c r="G212" s="238"/>
      <c r="H212" s="238"/>
      <c r="I212" s="238"/>
      <c r="J212" s="238"/>
      <c r="K212" s="238"/>
      <c r="L212" s="238"/>
      <c r="M212" s="238"/>
      <c r="N212" s="239"/>
    </row>
    <row r="213" spans="1:14" ht="19.5" customHeight="1" x14ac:dyDescent="0.3">
      <c r="A213" s="134">
        <v>1</v>
      </c>
      <c r="B213" s="178" t="s">
        <v>78</v>
      </c>
      <c r="C213" s="135"/>
      <c r="D213" s="135"/>
      <c r="E213" s="135" t="s">
        <v>50</v>
      </c>
      <c r="F213" s="135">
        <f>I213</f>
        <v>100000</v>
      </c>
      <c r="G213" s="135"/>
      <c r="H213" s="135"/>
      <c r="I213" s="135">
        <v>100000</v>
      </c>
      <c r="J213" s="135"/>
      <c r="K213" s="135"/>
      <c r="L213" s="135"/>
      <c r="M213" s="135"/>
      <c r="N213" s="135"/>
    </row>
    <row r="214" spans="1:14" ht="32.25" customHeight="1" x14ac:dyDescent="0.3">
      <c r="A214" s="103">
        <v>2</v>
      </c>
      <c r="B214" s="204" t="s">
        <v>77</v>
      </c>
      <c r="C214" s="204"/>
      <c r="D214" s="107"/>
      <c r="E214" s="171" t="s">
        <v>53</v>
      </c>
      <c r="F214" s="171">
        <f t="shared" ref="F214:F220" si="25">I214</f>
        <v>35000</v>
      </c>
      <c r="G214" s="14"/>
      <c r="H214" s="75"/>
      <c r="I214" s="172">
        <v>35000</v>
      </c>
      <c r="J214" s="14"/>
      <c r="K214" s="14"/>
      <c r="L214" s="14"/>
      <c r="M214" s="14"/>
      <c r="N214" s="105"/>
    </row>
    <row r="215" spans="1:14" ht="32.25" customHeight="1" x14ac:dyDescent="0.3">
      <c r="A215" s="103">
        <v>3</v>
      </c>
      <c r="B215" s="204" t="s">
        <v>104</v>
      </c>
      <c r="C215" s="204"/>
      <c r="D215" s="107"/>
      <c r="E215" s="135" t="s">
        <v>52</v>
      </c>
      <c r="F215" s="171">
        <f t="shared" si="25"/>
        <v>60000</v>
      </c>
      <c r="G215" s="14"/>
      <c r="H215" s="75"/>
      <c r="I215" s="172">
        <v>60000</v>
      </c>
      <c r="J215" s="14"/>
      <c r="K215" s="14"/>
      <c r="L215" s="14"/>
      <c r="M215" s="14"/>
      <c r="N215" s="105"/>
    </row>
    <row r="216" spans="1:14" ht="32.25" customHeight="1" x14ac:dyDescent="0.3">
      <c r="A216" s="103">
        <v>4</v>
      </c>
      <c r="B216" s="204" t="s">
        <v>105</v>
      </c>
      <c r="C216" s="204"/>
      <c r="D216" s="107"/>
      <c r="E216" s="135" t="s">
        <v>52</v>
      </c>
      <c r="F216" s="171">
        <f t="shared" si="25"/>
        <v>60000</v>
      </c>
      <c r="G216" s="14"/>
      <c r="H216" s="75"/>
      <c r="I216" s="172">
        <v>60000</v>
      </c>
      <c r="J216" s="14"/>
      <c r="K216" s="14"/>
      <c r="L216" s="14"/>
      <c r="M216" s="14"/>
      <c r="N216" s="105"/>
    </row>
    <row r="217" spans="1:14" ht="32.25" customHeight="1" x14ac:dyDescent="0.3">
      <c r="A217" s="103">
        <v>5</v>
      </c>
      <c r="B217" s="204" t="s">
        <v>106</v>
      </c>
      <c r="C217" s="204"/>
      <c r="D217" s="107"/>
      <c r="E217" s="135" t="s">
        <v>53</v>
      </c>
      <c r="F217" s="171">
        <f t="shared" si="25"/>
        <v>35000</v>
      </c>
      <c r="G217" s="14"/>
      <c r="H217" s="75"/>
      <c r="I217" s="172">
        <v>35000</v>
      </c>
      <c r="J217" s="14"/>
      <c r="K217" s="14"/>
      <c r="L217" s="14"/>
      <c r="M217" s="14"/>
      <c r="N217" s="105"/>
    </row>
    <row r="218" spans="1:14" ht="32.25" customHeight="1" x14ac:dyDescent="0.3">
      <c r="A218" s="103">
        <v>6</v>
      </c>
      <c r="B218" s="204" t="s">
        <v>107</v>
      </c>
      <c r="C218" s="204"/>
      <c r="D218" s="107"/>
      <c r="E218" s="135" t="s">
        <v>53</v>
      </c>
      <c r="F218" s="171">
        <f t="shared" si="25"/>
        <v>35000</v>
      </c>
      <c r="G218" s="14"/>
      <c r="H218" s="75"/>
      <c r="I218" s="172">
        <v>35000</v>
      </c>
      <c r="J218" s="14"/>
      <c r="K218" s="14"/>
      <c r="L218" s="14"/>
      <c r="M218" s="14"/>
      <c r="N218" s="105"/>
    </row>
    <row r="219" spans="1:14" ht="32.25" customHeight="1" x14ac:dyDescent="0.3">
      <c r="A219" s="103">
        <v>7</v>
      </c>
      <c r="B219" s="204" t="s">
        <v>108</v>
      </c>
      <c r="C219" s="204"/>
      <c r="D219" s="107"/>
      <c r="E219" s="171" t="s">
        <v>52</v>
      </c>
      <c r="F219" s="171">
        <f t="shared" si="25"/>
        <v>60000</v>
      </c>
      <c r="G219" s="14"/>
      <c r="H219" s="75"/>
      <c r="I219" s="172">
        <v>60000</v>
      </c>
      <c r="J219" s="14"/>
      <c r="K219" s="14"/>
      <c r="L219" s="14"/>
      <c r="M219" s="14"/>
      <c r="N219" s="105"/>
    </row>
    <row r="220" spans="1:14" ht="32.25" customHeight="1" x14ac:dyDescent="0.3">
      <c r="A220" s="161">
        <v>8</v>
      </c>
      <c r="B220" s="169" t="s">
        <v>103</v>
      </c>
      <c r="C220" s="170"/>
      <c r="D220" s="164"/>
      <c r="E220" s="162" t="s">
        <v>50</v>
      </c>
      <c r="F220" s="171">
        <f t="shared" si="25"/>
        <v>35000</v>
      </c>
      <c r="G220" s="14"/>
      <c r="H220" s="75"/>
      <c r="I220" s="172">
        <v>35000</v>
      </c>
      <c r="J220" s="14"/>
      <c r="K220" s="14"/>
      <c r="L220" s="14"/>
      <c r="M220" s="14"/>
      <c r="N220" s="162"/>
    </row>
    <row r="221" spans="1:14" ht="17.25" customHeight="1" x14ac:dyDescent="0.3">
      <c r="A221" s="161"/>
      <c r="B221" s="169"/>
      <c r="C221" s="170"/>
      <c r="D221" s="164"/>
      <c r="E221" s="165" t="s">
        <v>50</v>
      </c>
      <c r="F221" s="14">
        <f>I221</f>
        <v>135000</v>
      </c>
      <c r="G221" s="14"/>
      <c r="H221" s="75"/>
      <c r="I221" s="14">
        <f>I213+I220</f>
        <v>135000</v>
      </c>
      <c r="J221" s="14"/>
      <c r="K221" s="14"/>
      <c r="L221" s="14"/>
      <c r="M221" s="14"/>
      <c r="N221" s="162"/>
    </row>
    <row r="222" spans="1:14" ht="15.75" customHeight="1" x14ac:dyDescent="0.3">
      <c r="A222" s="161"/>
      <c r="B222" s="169"/>
      <c r="C222" s="170"/>
      <c r="D222" s="164"/>
      <c r="E222" s="165" t="s">
        <v>52</v>
      </c>
      <c r="F222" s="14">
        <f t="shared" ref="F222:F223" si="26">I222</f>
        <v>180000</v>
      </c>
      <c r="G222" s="14"/>
      <c r="H222" s="75"/>
      <c r="I222" s="14">
        <f>I215+I216+I219</f>
        <v>180000</v>
      </c>
      <c r="J222" s="14"/>
      <c r="K222" s="14"/>
      <c r="L222" s="14"/>
      <c r="M222" s="14"/>
      <c r="N222" s="162"/>
    </row>
    <row r="223" spans="1:14" ht="15.6" x14ac:dyDescent="0.3">
      <c r="A223" s="103"/>
      <c r="B223" s="104"/>
      <c r="C223" s="111"/>
      <c r="D223" s="107"/>
      <c r="E223" s="165" t="s">
        <v>53</v>
      </c>
      <c r="F223" s="14">
        <f t="shared" si="26"/>
        <v>105000</v>
      </c>
      <c r="G223" s="14"/>
      <c r="H223" s="75"/>
      <c r="I223" s="14">
        <f>I214+I217+I218</f>
        <v>105000</v>
      </c>
      <c r="J223" s="14"/>
      <c r="K223" s="14"/>
      <c r="L223" s="14"/>
      <c r="M223" s="14"/>
      <c r="N223" s="105"/>
    </row>
    <row r="224" spans="1:14" ht="15.6" x14ac:dyDescent="0.3">
      <c r="A224" s="162"/>
      <c r="B224" s="162"/>
      <c r="C224" s="162"/>
      <c r="D224" s="165"/>
      <c r="E224" s="165" t="s">
        <v>16</v>
      </c>
      <c r="F224" s="14">
        <f>I224</f>
        <v>420000</v>
      </c>
      <c r="G224" s="14"/>
      <c r="H224" s="75"/>
      <c r="I224" s="14">
        <f>SUM(I221:I223)</f>
        <v>420000</v>
      </c>
      <c r="J224" s="14"/>
      <c r="K224" s="14"/>
      <c r="L224" s="14"/>
      <c r="M224" s="14"/>
      <c r="N224" s="162"/>
    </row>
    <row r="225" spans="1:14" ht="15.6" x14ac:dyDescent="0.3">
      <c r="A225" s="49"/>
      <c r="B225" s="222" t="s">
        <v>129</v>
      </c>
      <c r="C225" s="223"/>
      <c r="D225" s="223"/>
      <c r="E225" s="223"/>
      <c r="F225" s="223"/>
      <c r="G225" s="223"/>
      <c r="H225" s="223"/>
      <c r="I225" s="223"/>
      <c r="J225" s="223"/>
      <c r="K225" s="223"/>
      <c r="L225" s="223"/>
      <c r="M225" s="223"/>
      <c r="N225" s="224"/>
    </row>
    <row r="226" spans="1:14" ht="18" x14ac:dyDescent="0.3">
      <c r="A226" s="217">
        <v>1</v>
      </c>
      <c r="B226" s="211" t="s">
        <v>130</v>
      </c>
      <c r="C226" s="212"/>
      <c r="D226" s="212"/>
      <c r="E226" s="21" t="s">
        <v>50</v>
      </c>
      <c r="F226" s="220">
        <f>H226+I226</f>
        <v>125000</v>
      </c>
      <c r="G226" s="220"/>
      <c r="H226" s="79">
        <v>25000</v>
      </c>
      <c r="I226" s="8">
        <v>100000</v>
      </c>
      <c r="J226" s="58"/>
      <c r="K226" s="58"/>
      <c r="L226" s="58"/>
      <c r="M226" s="63"/>
      <c r="N226" s="8"/>
    </row>
    <row r="227" spans="1:14" ht="18" x14ac:dyDescent="0.3">
      <c r="A227" s="218"/>
      <c r="B227" s="213"/>
      <c r="C227" s="214"/>
      <c r="D227" s="214"/>
      <c r="E227" s="21" t="s">
        <v>52</v>
      </c>
      <c r="F227" s="36">
        <f>H227+I227</f>
        <v>175000</v>
      </c>
      <c r="G227" s="37"/>
      <c r="H227" s="79">
        <v>25000</v>
      </c>
      <c r="I227" s="22">
        <v>150000</v>
      </c>
      <c r="J227" s="57"/>
      <c r="K227" s="57"/>
      <c r="L227" s="57"/>
      <c r="M227" s="65"/>
      <c r="N227" s="22"/>
    </row>
    <row r="228" spans="1:14" ht="175.5" customHeight="1" x14ac:dyDescent="0.3">
      <c r="A228" s="219"/>
      <c r="B228" s="215"/>
      <c r="C228" s="216"/>
      <c r="D228" s="216"/>
      <c r="E228" s="21" t="s">
        <v>53</v>
      </c>
      <c r="F228" s="36">
        <f>H228+I228</f>
        <v>230000</v>
      </c>
      <c r="G228" s="37"/>
      <c r="H228" s="79">
        <v>30000</v>
      </c>
      <c r="I228" s="22">
        <v>200000</v>
      </c>
      <c r="J228" s="57"/>
      <c r="K228" s="57"/>
      <c r="L228" s="57"/>
      <c r="M228" s="65"/>
      <c r="N228" s="22"/>
    </row>
    <row r="229" spans="1:14" ht="21" customHeight="1" x14ac:dyDescent="0.3">
      <c r="A229" s="29"/>
      <c r="B229" s="21"/>
      <c r="C229" s="35"/>
      <c r="D229" s="35"/>
      <c r="E229" s="38" t="s">
        <v>15</v>
      </c>
      <c r="F229" s="32">
        <f>H229+I229</f>
        <v>530000</v>
      </c>
      <c r="G229" s="33"/>
      <c r="H229" s="155">
        <f>H226+H227+H228</f>
        <v>80000</v>
      </c>
      <c r="I229" s="34">
        <f>I226+I227+I228</f>
        <v>450000</v>
      </c>
      <c r="J229" s="34"/>
      <c r="K229" s="34"/>
      <c r="L229" s="34"/>
      <c r="M229" s="34"/>
      <c r="N229" s="22"/>
    </row>
    <row r="230" spans="1:14" ht="22.5" customHeight="1" x14ac:dyDescent="0.3">
      <c r="A230" s="78"/>
      <c r="B230" s="205" t="s">
        <v>47</v>
      </c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7"/>
    </row>
    <row r="231" spans="1:14" ht="23.25" customHeight="1" x14ac:dyDescent="0.3">
      <c r="A231" s="182">
        <v>1</v>
      </c>
      <c r="B231" s="45" t="s">
        <v>114</v>
      </c>
      <c r="C231" s="156"/>
      <c r="D231" s="156"/>
      <c r="E231" s="175" t="s">
        <v>52</v>
      </c>
      <c r="F231" s="156">
        <f>I231</f>
        <v>100000</v>
      </c>
      <c r="G231" s="156"/>
      <c r="H231" s="156"/>
      <c r="I231" s="156">
        <v>100000</v>
      </c>
      <c r="J231" s="156"/>
      <c r="K231" s="156"/>
      <c r="L231" s="156"/>
      <c r="M231" s="156"/>
      <c r="N231" s="156"/>
    </row>
    <row r="232" spans="1:14" ht="22.5" customHeight="1" x14ac:dyDescent="0.3">
      <c r="A232" s="182">
        <v>2</v>
      </c>
      <c r="B232" s="45" t="s">
        <v>115</v>
      </c>
      <c r="C232" s="156"/>
      <c r="D232" s="156"/>
      <c r="E232" s="175" t="s">
        <v>50</v>
      </c>
      <c r="F232" s="179">
        <f t="shared" ref="F232:F247" si="27">I232</f>
        <v>80000</v>
      </c>
      <c r="G232" s="156"/>
      <c r="H232" s="156"/>
      <c r="I232" s="190">
        <v>80000</v>
      </c>
      <c r="J232" s="156"/>
      <c r="K232" s="156"/>
      <c r="L232" s="156"/>
      <c r="M232" s="156"/>
      <c r="N232" s="156"/>
    </row>
    <row r="233" spans="1:14" ht="22.5" customHeight="1" x14ac:dyDescent="0.3">
      <c r="A233" s="182">
        <v>3</v>
      </c>
      <c r="B233" s="45" t="s">
        <v>112</v>
      </c>
      <c r="C233" s="156"/>
      <c r="D233" s="156"/>
      <c r="E233" s="175" t="s">
        <v>52</v>
      </c>
      <c r="F233" s="179">
        <f t="shared" si="27"/>
        <v>100000</v>
      </c>
      <c r="G233" s="156"/>
      <c r="H233" s="156"/>
      <c r="I233" s="156">
        <v>100000</v>
      </c>
      <c r="J233" s="156"/>
      <c r="K233" s="156"/>
      <c r="L233" s="156"/>
      <c r="M233" s="156"/>
      <c r="N233" s="156"/>
    </row>
    <row r="234" spans="1:14" ht="36.75" customHeight="1" x14ac:dyDescent="0.3">
      <c r="A234" s="182">
        <v>4</v>
      </c>
      <c r="B234" s="45" t="s">
        <v>113</v>
      </c>
      <c r="C234" s="156"/>
      <c r="D234" s="156"/>
      <c r="E234" s="175" t="s">
        <v>50</v>
      </c>
      <c r="F234" s="179">
        <f t="shared" si="27"/>
        <v>70000</v>
      </c>
      <c r="G234" s="156"/>
      <c r="H234" s="156"/>
      <c r="I234" s="156">
        <v>70000</v>
      </c>
      <c r="J234" s="156"/>
      <c r="K234" s="156"/>
      <c r="L234" s="156"/>
      <c r="M234" s="156"/>
      <c r="N234" s="156"/>
    </row>
    <row r="235" spans="1:14" ht="34.5" customHeight="1" x14ac:dyDescent="0.3">
      <c r="A235" s="182">
        <v>5</v>
      </c>
      <c r="B235" s="45" t="s">
        <v>116</v>
      </c>
      <c r="C235" s="156"/>
      <c r="D235" s="156"/>
      <c r="E235" s="180" t="s">
        <v>50</v>
      </c>
      <c r="F235" s="181">
        <f t="shared" si="27"/>
        <v>50000</v>
      </c>
      <c r="G235" s="156"/>
      <c r="H235" s="156"/>
      <c r="I235" s="156">
        <v>50000</v>
      </c>
      <c r="J235" s="156"/>
      <c r="K235" s="156"/>
      <c r="L235" s="156"/>
      <c r="M235" s="156"/>
      <c r="N235" s="156"/>
    </row>
    <row r="236" spans="1:14" ht="37.5" customHeight="1" x14ac:dyDescent="0.3">
      <c r="A236" s="182">
        <v>6</v>
      </c>
      <c r="B236" s="45" t="s">
        <v>117</v>
      </c>
      <c r="C236" s="181"/>
      <c r="D236" s="181"/>
      <c r="E236" s="180" t="s">
        <v>50</v>
      </c>
      <c r="F236" s="181">
        <f t="shared" si="27"/>
        <v>50000</v>
      </c>
      <c r="G236" s="181"/>
      <c r="H236" s="181"/>
      <c r="I236" s="181">
        <v>50000</v>
      </c>
      <c r="J236" s="181"/>
      <c r="K236" s="181"/>
      <c r="L236" s="181"/>
      <c r="M236" s="181"/>
      <c r="N236" s="181"/>
    </row>
    <row r="237" spans="1:14" ht="37.5" customHeight="1" x14ac:dyDescent="0.3">
      <c r="A237" s="182">
        <v>7</v>
      </c>
      <c r="B237" s="45" t="s">
        <v>118</v>
      </c>
      <c r="C237" s="181"/>
      <c r="D237" s="181"/>
      <c r="E237" s="180" t="s">
        <v>50</v>
      </c>
      <c r="F237" s="181">
        <f t="shared" si="27"/>
        <v>40000</v>
      </c>
      <c r="G237" s="181"/>
      <c r="H237" s="181"/>
      <c r="I237" s="190">
        <v>40000</v>
      </c>
      <c r="J237" s="181"/>
      <c r="K237" s="181"/>
      <c r="L237" s="181"/>
      <c r="M237" s="181"/>
      <c r="N237" s="181"/>
    </row>
    <row r="238" spans="1:14" ht="37.5" customHeight="1" x14ac:dyDescent="0.3">
      <c r="A238" s="182">
        <v>8</v>
      </c>
      <c r="B238" s="45" t="s">
        <v>119</v>
      </c>
      <c r="C238" s="181"/>
      <c r="D238" s="181"/>
      <c r="E238" s="180" t="s">
        <v>52</v>
      </c>
      <c r="F238" s="181">
        <f t="shared" si="27"/>
        <v>40000</v>
      </c>
      <c r="G238" s="181"/>
      <c r="H238" s="181"/>
      <c r="I238" s="190">
        <v>40000</v>
      </c>
      <c r="J238" s="181"/>
      <c r="K238" s="181"/>
      <c r="L238" s="181"/>
      <c r="M238" s="181"/>
      <c r="N238" s="181"/>
    </row>
    <row r="239" spans="1:14" ht="37.5" customHeight="1" x14ac:dyDescent="0.3">
      <c r="A239" s="182">
        <v>9</v>
      </c>
      <c r="B239" s="45" t="s">
        <v>120</v>
      </c>
      <c r="C239" s="181"/>
      <c r="D239" s="181"/>
      <c r="E239" s="180" t="s">
        <v>53</v>
      </c>
      <c r="F239" s="181">
        <f t="shared" si="27"/>
        <v>70000</v>
      </c>
      <c r="G239" s="181"/>
      <c r="H239" s="181"/>
      <c r="I239" s="190">
        <v>70000</v>
      </c>
      <c r="J239" s="181"/>
      <c r="K239" s="181"/>
      <c r="L239" s="181"/>
      <c r="M239" s="181"/>
      <c r="N239" s="181"/>
    </row>
    <row r="240" spans="1:14" ht="37.5" customHeight="1" x14ac:dyDescent="0.3">
      <c r="A240" s="182">
        <v>10</v>
      </c>
      <c r="B240" s="45" t="s">
        <v>121</v>
      </c>
      <c r="C240" s="179"/>
      <c r="D240" s="179"/>
      <c r="E240" s="180" t="s">
        <v>50</v>
      </c>
      <c r="F240" s="181">
        <f t="shared" si="27"/>
        <v>60000</v>
      </c>
      <c r="G240" s="179"/>
      <c r="H240" s="179"/>
      <c r="I240" s="190">
        <v>60000</v>
      </c>
      <c r="J240" s="179"/>
      <c r="K240" s="179"/>
      <c r="L240" s="179"/>
      <c r="M240" s="179"/>
      <c r="N240" s="179"/>
    </row>
    <row r="241" spans="1:14" ht="37.5" customHeight="1" x14ac:dyDescent="0.3">
      <c r="A241" s="182">
        <v>11</v>
      </c>
      <c r="B241" s="45" t="s">
        <v>122</v>
      </c>
      <c r="C241" s="179"/>
      <c r="D241" s="179"/>
      <c r="E241" s="180" t="s">
        <v>52</v>
      </c>
      <c r="F241" s="181">
        <f t="shared" si="27"/>
        <v>40000</v>
      </c>
      <c r="G241" s="179"/>
      <c r="H241" s="179"/>
      <c r="I241" s="190">
        <v>40000</v>
      </c>
      <c r="J241" s="179"/>
      <c r="K241" s="179"/>
      <c r="L241" s="179"/>
      <c r="M241" s="179"/>
      <c r="N241" s="179"/>
    </row>
    <row r="242" spans="1:14" ht="37.5" customHeight="1" x14ac:dyDescent="0.3">
      <c r="A242" s="182">
        <v>12</v>
      </c>
      <c r="B242" s="45" t="s">
        <v>123</v>
      </c>
      <c r="C242" s="181"/>
      <c r="D242" s="181"/>
      <c r="E242" s="180" t="s">
        <v>52</v>
      </c>
      <c r="F242" s="181">
        <f t="shared" si="27"/>
        <v>50000</v>
      </c>
      <c r="G242" s="181"/>
      <c r="H242" s="181"/>
      <c r="I242" s="181">
        <v>50000</v>
      </c>
      <c r="J242" s="181"/>
      <c r="K242" s="181"/>
      <c r="L242" s="181"/>
      <c r="M242" s="181"/>
      <c r="N242" s="181"/>
    </row>
    <row r="243" spans="1:14" ht="37.5" customHeight="1" x14ac:dyDescent="0.3">
      <c r="A243" s="182">
        <v>13</v>
      </c>
      <c r="B243" s="45" t="s">
        <v>124</v>
      </c>
      <c r="C243" s="181"/>
      <c r="D243" s="181"/>
      <c r="E243" s="180" t="s">
        <v>52</v>
      </c>
      <c r="F243" s="181">
        <f t="shared" si="27"/>
        <v>50000</v>
      </c>
      <c r="G243" s="181"/>
      <c r="H243" s="181"/>
      <c r="I243" s="181">
        <v>50000</v>
      </c>
      <c r="J243" s="181"/>
      <c r="K243" s="181"/>
      <c r="L243" s="181"/>
      <c r="M243" s="181"/>
      <c r="N243" s="181"/>
    </row>
    <row r="244" spans="1:14" ht="37.5" customHeight="1" x14ac:dyDescent="0.3">
      <c r="A244" s="182">
        <v>14</v>
      </c>
      <c r="B244" s="45" t="s">
        <v>125</v>
      </c>
      <c r="C244" s="181"/>
      <c r="D244" s="181"/>
      <c r="E244" s="180" t="s">
        <v>52</v>
      </c>
      <c r="F244" s="181">
        <f t="shared" si="27"/>
        <v>30000</v>
      </c>
      <c r="G244" s="181"/>
      <c r="H244" s="181"/>
      <c r="I244" s="181">
        <v>30000</v>
      </c>
      <c r="J244" s="181"/>
      <c r="K244" s="181"/>
      <c r="L244" s="181"/>
      <c r="M244" s="181"/>
      <c r="N244" s="181"/>
    </row>
    <row r="245" spans="1:14" ht="37.5" customHeight="1" x14ac:dyDescent="0.3">
      <c r="A245" s="182">
        <v>16</v>
      </c>
      <c r="B245" s="45" t="s">
        <v>126</v>
      </c>
      <c r="C245" s="181"/>
      <c r="D245" s="181"/>
      <c r="E245" s="180" t="s">
        <v>52</v>
      </c>
      <c r="F245" s="181">
        <f t="shared" si="27"/>
        <v>30000</v>
      </c>
      <c r="G245" s="181"/>
      <c r="H245" s="181"/>
      <c r="I245" s="181">
        <v>30000</v>
      </c>
      <c r="J245" s="181"/>
      <c r="K245" s="181"/>
      <c r="L245" s="181"/>
      <c r="M245" s="181"/>
      <c r="N245" s="181"/>
    </row>
    <row r="246" spans="1:14" ht="37.5" customHeight="1" x14ac:dyDescent="0.3">
      <c r="A246" s="182">
        <v>17</v>
      </c>
      <c r="B246" s="45" t="s">
        <v>127</v>
      </c>
      <c r="C246" s="181"/>
      <c r="D246" s="181"/>
      <c r="E246" s="180" t="s">
        <v>53</v>
      </c>
      <c r="F246" s="181">
        <f t="shared" si="27"/>
        <v>5000</v>
      </c>
      <c r="G246" s="181"/>
      <c r="H246" s="181"/>
      <c r="I246" s="181">
        <v>5000</v>
      </c>
      <c r="J246" s="181"/>
      <c r="K246" s="181"/>
      <c r="L246" s="181"/>
      <c r="M246" s="181"/>
      <c r="N246" s="181"/>
    </row>
    <row r="247" spans="1:14" ht="37.5" customHeight="1" x14ac:dyDescent="0.3">
      <c r="A247" s="182">
        <v>18</v>
      </c>
      <c r="B247" s="45" t="s">
        <v>128</v>
      </c>
      <c r="C247" s="196"/>
      <c r="D247" s="196"/>
      <c r="E247" s="195" t="s">
        <v>50</v>
      </c>
      <c r="F247" s="196">
        <f t="shared" si="27"/>
        <v>50000</v>
      </c>
      <c r="G247" s="196"/>
      <c r="H247" s="196"/>
      <c r="I247" s="196">
        <v>50000</v>
      </c>
      <c r="J247" s="196"/>
      <c r="K247" s="196"/>
      <c r="L247" s="196"/>
      <c r="M247" s="196"/>
      <c r="N247" s="196"/>
    </row>
    <row r="248" spans="1:14" ht="22.5" customHeight="1" x14ac:dyDescent="0.3">
      <c r="A248" s="182"/>
      <c r="B248" s="175"/>
      <c r="C248" s="179"/>
      <c r="D248" s="179"/>
      <c r="E248" s="179" t="s">
        <v>50</v>
      </c>
      <c r="F248" s="196">
        <f>F232+F234+F235+F236+F237+F240+F247</f>
        <v>400000</v>
      </c>
      <c r="G248" s="179"/>
      <c r="H248" s="179"/>
      <c r="I248" s="179">
        <f>I232+I234+I235+I236+I237+I240+I247</f>
        <v>400000</v>
      </c>
      <c r="J248" s="179"/>
      <c r="K248" s="179"/>
      <c r="L248" s="179"/>
      <c r="M248" s="179"/>
      <c r="N248" s="179"/>
    </row>
    <row r="249" spans="1:14" ht="22.5" customHeight="1" x14ac:dyDescent="0.3">
      <c r="A249" s="182"/>
      <c r="B249" s="175"/>
      <c r="C249" s="179"/>
      <c r="D249" s="179"/>
      <c r="E249" s="179" t="s">
        <v>52</v>
      </c>
      <c r="F249" s="190">
        <f>F231+F233+F238+F241+F242+F243+F244+F245</f>
        <v>440000</v>
      </c>
      <c r="G249" s="179"/>
      <c r="H249" s="179"/>
      <c r="I249" s="179">
        <f>I231+I233+I238+I241+I242+I243+I244+I245</f>
        <v>440000</v>
      </c>
      <c r="J249" s="179"/>
      <c r="K249" s="179"/>
      <c r="L249" s="179"/>
      <c r="M249" s="179"/>
      <c r="N249" s="179"/>
    </row>
    <row r="250" spans="1:14" ht="22.5" customHeight="1" x14ac:dyDescent="0.3">
      <c r="A250" s="182"/>
      <c r="B250" s="156"/>
      <c r="C250" s="156"/>
      <c r="D250" s="156"/>
      <c r="E250" s="179" t="s">
        <v>53</v>
      </c>
      <c r="F250" s="190">
        <f>F239+F246</f>
        <v>75000</v>
      </c>
      <c r="G250" s="156"/>
      <c r="H250" s="156"/>
      <c r="I250" s="156">
        <f>I239+I246</f>
        <v>75000</v>
      </c>
      <c r="J250" s="156"/>
      <c r="K250" s="156"/>
      <c r="L250" s="156"/>
      <c r="M250" s="156"/>
      <c r="N250" s="156"/>
    </row>
    <row r="251" spans="1:14" ht="22.5" customHeight="1" x14ac:dyDescent="0.3">
      <c r="A251" s="182"/>
      <c r="B251" s="155"/>
      <c r="C251" s="173"/>
      <c r="D251" s="173"/>
      <c r="E251" s="179" t="s">
        <v>16</v>
      </c>
      <c r="F251" s="183">
        <f>F248+F249+F250</f>
        <v>915000</v>
      </c>
      <c r="G251" s="183"/>
      <c r="H251" s="179"/>
      <c r="I251" s="183">
        <f>I248+I249+I250</f>
        <v>915000</v>
      </c>
      <c r="J251" s="183"/>
      <c r="K251" s="183"/>
      <c r="L251" s="183"/>
      <c r="M251" s="183"/>
      <c r="N251" s="183"/>
    </row>
    <row r="252" spans="1:14" ht="17.25" customHeight="1" x14ac:dyDescent="0.3">
      <c r="A252" s="41"/>
      <c r="B252" s="303" t="s">
        <v>31</v>
      </c>
      <c r="C252" s="31"/>
      <c r="D252" s="31"/>
      <c r="E252" s="21" t="s">
        <v>50</v>
      </c>
      <c r="F252" s="46">
        <f>F17+F26+F3+F50+F55+F79+F83+F94+F98+F102+F103+F107+F113+F173+F177+F181+F186+F190+F195+F208+F221+F226+F248</f>
        <v>85549350</v>
      </c>
      <c r="G252" s="46" t="e">
        <f>G16+G25+#REF!+G27+#REF!+G32+G50+#REF!+G55+G79+G83+G94+G98+G103+G107+G113+G173+G177+G181+G186+G190+G195+#REF!+G203+G226</f>
        <v>#REF!</v>
      </c>
      <c r="H252" s="46">
        <f t="shared" ref="H252:M252" si="28">H17+H26+H3+H50+H55+H79+H83+H94+H98+H102+H103+H107+H113+H173+H177+H181+H186+H190+H195+H208+H221+H226+H248</f>
        <v>186000</v>
      </c>
      <c r="I252" s="46">
        <f>I17+I26+I3+I50+I55+I79+I83+I94+I98+I102+I103+I107+I113+I173+I177+I181+I186+I190+I195+I208+I221+I226+I248</f>
        <v>76440249</v>
      </c>
      <c r="J252" s="46">
        <f t="shared" si="28"/>
        <v>5958500</v>
      </c>
      <c r="K252" s="46">
        <f t="shared" si="28"/>
        <v>2000000</v>
      </c>
      <c r="L252" s="46">
        <f t="shared" si="28"/>
        <v>0</v>
      </c>
      <c r="M252" s="46">
        <f t="shared" si="28"/>
        <v>38290</v>
      </c>
      <c r="N252" s="46"/>
    </row>
    <row r="253" spans="1:14" ht="21" customHeight="1" x14ac:dyDescent="0.3">
      <c r="A253" s="43"/>
      <c r="B253" s="304"/>
      <c r="C253" s="30"/>
      <c r="D253" s="30"/>
      <c r="E253" s="21" t="s">
        <v>52</v>
      </c>
      <c r="F253" s="46">
        <f>F21+F23+F28+F30+F51+F56+F80+F84+F95+F99+F104+F108+F114+F174+F178+F182+F187+F191+F196+F209+F222+F227+F249</f>
        <v>91283210</v>
      </c>
      <c r="G253" s="14" t="e">
        <f>#REF!+#REF!+#REF!+#REF!+G33+G51+#REF!+G56+G80+G84+G95+G99+G104+G108+G114+G174+G178+G182+G187+G191+G196+G201+G205+G20</f>
        <v>#REF!</v>
      </c>
      <c r="H253" s="46">
        <f t="shared" ref="H253:M253" si="29">H21+H23+H28+H30+H51+H56+H80+H84+H95+H99+H104+H108+H114+H174+H178+H182+H187+H191+H196+H209+H222+H227+H249</f>
        <v>253667</v>
      </c>
      <c r="I253" s="46">
        <f>I21+I23+I28+I30+I51+I56+I80+I84+I95+I99+I104+I108+I114+I174+I178+I182+I187+I191+I196+I209+I222+I227+I249</f>
        <v>88845610</v>
      </c>
      <c r="J253" s="46">
        <f t="shared" si="29"/>
        <v>1026000</v>
      </c>
      <c r="K253" s="46">
        <f t="shared" si="29"/>
        <v>0</v>
      </c>
      <c r="L253" s="46">
        <f t="shared" si="29"/>
        <v>0</v>
      </c>
      <c r="M253" s="46">
        <f t="shared" si="29"/>
        <v>0</v>
      </c>
      <c r="N253" s="174"/>
    </row>
    <row r="254" spans="1:14" s="77" customFormat="1" ht="21" customHeight="1" x14ac:dyDescent="0.3">
      <c r="A254" s="43"/>
      <c r="B254" s="305"/>
      <c r="C254" s="30"/>
      <c r="D254" s="30"/>
      <c r="E254" s="21" t="s">
        <v>53</v>
      </c>
      <c r="F254" s="46">
        <f>F52+F57+F81+F85+F96+F100+F105+F109+F115+F175+F179+F183+F188+F192+F197+F210+F223+F228+F250</f>
        <v>76279950</v>
      </c>
      <c r="G254" s="14" t="e">
        <f>#REF!+#REF!+#REF!+#REF!+G34+G52+#REF!+G57+G81+G85+G96+G100+G105+G109+G115+G175+G179+G183+G188+G192+G197+G202+G206+G228+#REF!</f>
        <v>#REF!</v>
      </c>
      <c r="H254" s="46">
        <f t="shared" ref="H254:M254" si="30">H52+H57+H81+H85+H96+H100+H105+H109+H115+H175+H179+H183+H188+H192+H197+H210+H223+H228+H250</f>
        <v>198666</v>
      </c>
      <c r="I254" s="46">
        <f>I52+I57+I81+I85+I96+I100+I105+I109+I115+I175+I179+I183+I188+I192+I197+I210+I223+I228+I250</f>
        <v>74923351</v>
      </c>
      <c r="J254" s="46">
        <f t="shared" si="30"/>
        <v>0</v>
      </c>
      <c r="K254" s="46">
        <f t="shared" si="30"/>
        <v>0</v>
      </c>
      <c r="L254" s="46">
        <f t="shared" si="30"/>
        <v>0</v>
      </c>
      <c r="M254" s="46">
        <f t="shared" si="30"/>
        <v>0</v>
      </c>
      <c r="N254" s="174"/>
    </row>
    <row r="255" spans="1:14" ht="20.25" customHeight="1" x14ac:dyDescent="0.3">
      <c r="A255" s="47"/>
      <c r="B255" s="47"/>
      <c r="C255" s="47"/>
      <c r="D255" s="47"/>
      <c r="E255" s="48" t="s">
        <v>15</v>
      </c>
      <c r="F255" s="184">
        <f>F252+F253+F254</f>
        <v>253112510</v>
      </c>
      <c r="G255" s="185"/>
      <c r="H255" s="186">
        <f t="shared" ref="H255:M255" si="31">H252+H253+H254</f>
        <v>638333</v>
      </c>
      <c r="I255" s="184">
        <f t="shared" si="31"/>
        <v>240209210</v>
      </c>
      <c r="J255" s="184">
        <f t="shared" si="31"/>
        <v>6984500</v>
      </c>
      <c r="K255" s="184">
        <f t="shared" si="31"/>
        <v>2000000</v>
      </c>
      <c r="L255" s="46">
        <f t="shared" si="31"/>
        <v>0</v>
      </c>
      <c r="M255" s="184">
        <f t="shared" si="31"/>
        <v>38290</v>
      </c>
      <c r="N255" s="187"/>
    </row>
    <row r="256" spans="1:14" ht="18.75" customHeight="1" x14ac:dyDescent="0.3"/>
    <row r="257" ht="17.25" customHeight="1" x14ac:dyDescent="0.3"/>
  </sheetData>
  <mergeCells count="362">
    <mergeCell ref="C168:E168"/>
    <mergeCell ref="G168:H168"/>
    <mergeCell ref="C163:E163"/>
    <mergeCell ref="G163:H163"/>
    <mergeCell ref="C164:E164"/>
    <mergeCell ref="G164:H164"/>
    <mergeCell ref="C165:E165"/>
    <mergeCell ref="G165:H165"/>
    <mergeCell ref="C166:E166"/>
    <mergeCell ref="G166:H166"/>
    <mergeCell ref="C167:E167"/>
    <mergeCell ref="G167:H167"/>
    <mergeCell ref="C153:E153"/>
    <mergeCell ref="G153:H153"/>
    <mergeCell ref="C154:E154"/>
    <mergeCell ref="G154:H154"/>
    <mergeCell ref="C155:E155"/>
    <mergeCell ref="G155:H155"/>
    <mergeCell ref="C149:E149"/>
    <mergeCell ref="G149:H149"/>
    <mergeCell ref="C150:E150"/>
    <mergeCell ref="G150:H150"/>
    <mergeCell ref="C151:E151"/>
    <mergeCell ref="G151:H151"/>
    <mergeCell ref="C152:E152"/>
    <mergeCell ref="G152:H152"/>
    <mergeCell ref="C144:E144"/>
    <mergeCell ref="G144:H144"/>
    <mergeCell ref="C145:E145"/>
    <mergeCell ref="G145:H145"/>
    <mergeCell ref="C146:E146"/>
    <mergeCell ref="G146:H146"/>
    <mergeCell ref="C147:E147"/>
    <mergeCell ref="G147:H147"/>
    <mergeCell ref="C148:E148"/>
    <mergeCell ref="G148:H148"/>
    <mergeCell ref="G139:H139"/>
    <mergeCell ref="G138:H138"/>
    <mergeCell ref="G137:H137"/>
    <mergeCell ref="G136:H136"/>
    <mergeCell ref="G135:H135"/>
    <mergeCell ref="F17:G17"/>
    <mergeCell ref="G65:H65"/>
    <mergeCell ref="F18:G18"/>
    <mergeCell ref="B252:B254"/>
    <mergeCell ref="D176:E176"/>
    <mergeCell ref="B195:C197"/>
    <mergeCell ref="D181:E181"/>
    <mergeCell ref="B185:N185"/>
    <mergeCell ref="B199:N199"/>
    <mergeCell ref="B194:N194"/>
    <mergeCell ref="G134:H134"/>
    <mergeCell ref="G107:H107"/>
    <mergeCell ref="G125:H125"/>
    <mergeCell ref="G157:H157"/>
    <mergeCell ref="G129:H129"/>
    <mergeCell ref="G67:H67"/>
    <mergeCell ref="G63:H63"/>
    <mergeCell ref="G61:H61"/>
    <mergeCell ref="F20:G20"/>
    <mergeCell ref="A98:A100"/>
    <mergeCell ref="B103:B105"/>
    <mergeCell ref="A103:A105"/>
    <mergeCell ref="C103:E103"/>
    <mergeCell ref="C108:E108"/>
    <mergeCell ref="C109:E109"/>
    <mergeCell ref="A107:A109"/>
    <mergeCell ref="B107:B109"/>
    <mergeCell ref="B173:C175"/>
    <mergeCell ref="A173:A175"/>
    <mergeCell ref="D174:E174"/>
    <mergeCell ref="D175:E175"/>
    <mergeCell ref="C171:E171"/>
    <mergeCell ref="C169:E169"/>
    <mergeCell ref="C170:E170"/>
    <mergeCell ref="C142:E142"/>
    <mergeCell ref="C137:E137"/>
    <mergeCell ref="C138:E138"/>
    <mergeCell ref="C139:E139"/>
    <mergeCell ref="C134:E134"/>
    <mergeCell ref="C135:E135"/>
    <mergeCell ref="C136:E136"/>
    <mergeCell ref="C125:E125"/>
    <mergeCell ref="C126:E126"/>
    <mergeCell ref="G91:H91"/>
    <mergeCell ref="G90:H90"/>
    <mergeCell ref="G89:H89"/>
    <mergeCell ref="G88:H88"/>
    <mergeCell ref="G77:H77"/>
    <mergeCell ref="G75:H75"/>
    <mergeCell ref="G73:H73"/>
    <mergeCell ref="G71:H71"/>
    <mergeCell ref="G46:H46"/>
    <mergeCell ref="G44:H44"/>
    <mergeCell ref="G32:H32"/>
    <mergeCell ref="G36:H36"/>
    <mergeCell ref="G38:H38"/>
    <mergeCell ref="B31:N31"/>
    <mergeCell ref="B79:B82"/>
    <mergeCell ref="A79:A82"/>
    <mergeCell ref="G133:H133"/>
    <mergeCell ref="G132:H132"/>
    <mergeCell ref="G131:H131"/>
    <mergeCell ref="G130:H130"/>
    <mergeCell ref="C97:E97"/>
    <mergeCell ref="G94:H94"/>
    <mergeCell ref="C81:E81"/>
    <mergeCell ref="C82:E82"/>
    <mergeCell ref="C86:E86"/>
    <mergeCell ref="C131:E131"/>
    <mergeCell ref="C132:E132"/>
    <mergeCell ref="C133:E133"/>
    <mergeCell ref="C129:E129"/>
    <mergeCell ref="C130:E130"/>
    <mergeCell ref="C127:E127"/>
    <mergeCell ref="C128:E128"/>
    <mergeCell ref="G103:H103"/>
    <mergeCell ref="G98:H98"/>
    <mergeCell ref="G128:H128"/>
    <mergeCell ref="G127:H127"/>
    <mergeCell ref="G126:H126"/>
    <mergeCell ref="G162:H162"/>
    <mergeCell ref="G161:H161"/>
    <mergeCell ref="G160:H160"/>
    <mergeCell ref="C80:E80"/>
    <mergeCell ref="C79:E79"/>
    <mergeCell ref="G159:H159"/>
    <mergeCell ref="G158:H158"/>
    <mergeCell ref="G156:H156"/>
    <mergeCell ref="G142:H142"/>
    <mergeCell ref="G141:H141"/>
    <mergeCell ref="G140:H140"/>
    <mergeCell ref="C162:E162"/>
    <mergeCell ref="C159:E159"/>
    <mergeCell ref="C160:E160"/>
    <mergeCell ref="C161:E161"/>
    <mergeCell ref="C156:E156"/>
    <mergeCell ref="C157:E157"/>
    <mergeCell ref="C158:E158"/>
    <mergeCell ref="C140:E140"/>
    <mergeCell ref="C141:E141"/>
    <mergeCell ref="C75:E75"/>
    <mergeCell ref="C77:E77"/>
    <mergeCell ref="C76:E76"/>
    <mergeCell ref="C78:E78"/>
    <mergeCell ref="G87:H87"/>
    <mergeCell ref="G83:H83"/>
    <mergeCell ref="G79:H79"/>
    <mergeCell ref="G124:H124"/>
    <mergeCell ref="G123:H123"/>
    <mergeCell ref="G93:H93"/>
    <mergeCell ref="G92:H92"/>
    <mergeCell ref="C95:E95"/>
    <mergeCell ref="C96:E96"/>
    <mergeCell ref="C124:E124"/>
    <mergeCell ref="C121:E121"/>
    <mergeCell ref="C122:E122"/>
    <mergeCell ref="C123:E123"/>
    <mergeCell ref="C118:E118"/>
    <mergeCell ref="C119:E119"/>
    <mergeCell ref="C120:E120"/>
    <mergeCell ref="C116:E116"/>
    <mergeCell ref="G116:H116"/>
    <mergeCell ref="C117:E117"/>
    <mergeCell ref="G117:H117"/>
    <mergeCell ref="B9:I9"/>
    <mergeCell ref="F226:G226"/>
    <mergeCell ref="B203:C203"/>
    <mergeCell ref="D203:E203"/>
    <mergeCell ref="B204:C204"/>
    <mergeCell ref="D204:E204"/>
    <mergeCell ref="B201:C201"/>
    <mergeCell ref="D201:E201"/>
    <mergeCell ref="F201:G201"/>
    <mergeCell ref="B202:C202"/>
    <mergeCell ref="D202:E202"/>
    <mergeCell ref="F202:G202"/>
    <mergeCell ref="B55:B57"/>
    <mergeCell ref="F204:G204"/>
    <mergeCell ref="F203:G203"/>
    <mergeCell ref="F198:G198"/>
    <mergeCell ref="F195:G195"/>
    <mergeCell ref="F190:G190"/>
    <mergeCell ref="F193:G193"/>
    <mergeCell ref="B198:C198"/>
    <mergeCell ref="D198:E198"/>
    <mergeCell ref="G171:H171"/>
    <mergeCell ref="G170:H170"/>
    <mergeCell ref="G169:H169"/>
    <mergeCell ref="D184:E184"/>
    <mergeCell ref="B181:C183"/>
    <mergeCell ref="F181:G181"/>
    <mergeCell ref="D195:E195"/>
    <mergeCell ref="D190:E190"/>
    <mergeCell ref="B193:C193"/>
    <mergeCell ref="D193:E193"/>
    <mergeCell ref="D196:E196"/>
    <mergeCell ref="D197:E197"/>
    <mergeCell ref="F186:G186"/>
    <mergeCell ref="D187:E187"/>
    <mergeCell ref="D188:E188"/>
    <mergeCell ref="B186:C188"/>
    <mergeCell ref="A32:A34"/>
    <mergeCell ref="C34:E34"/>
    <mergeCell ref="C40:E40"/>
    <mergeCell ref="C27:E27"/>
    <mergeCell ref="C45:E45"/>
    <mergeCell ref="C50:E50"/>
    <mergeCell ref="C51:E51"/>
    <mergeCell ref="B32:B34"/>
    <mergeCell ref="C33:E33"/>
    <mergeCell ref="C46:E46"/>
    <mergeCell ref="C47:E47"/>
    <mergeCell ref="C44:E44"/>
    <mergeCell ref="C32:E32"/>
    <mergeCell ref="C36:E36"/>
    <mergeCell ref="C38:E38"/>
    <mergeCell ref="C35:E35"/>
    <mergeCell ref="A181:A183"/>
    <mergeCell ref="A172:N172"/>
    <mergeCell ref="D173:E173"/>
    <mergeCell ref="F173:G173"/>
    <mergeCell ref="D177:E177"/>
    <mergeCell ref="D178:E178"/>
    <mergeCell ref="D179:E179"/>
    <mergeCell ref="D180:E180"/>
    <mergeCell ref="B177:C179"/>
    <mergeCell ref="A177:A179"/>
    <mergeCell ref="F177:G177"/>
    <mergeCell ref="D182:E182"/>
    <mergeCell ref="D183:E183"/>
    <mergeCell ref="G122:H122"/>
    <mergeCell ref="G121:H121"/>
    <mergeCell ref="G120:H120"/>
    <mergeCell ref="G119:H119"/>
    <mergeCell ref="G118:H118"/>
    <mergeCell ref="C110:E110"/>
    <mergeCell ref="G110:H110"/>
    <mergeCell ref="A111:N112"/>
    <mergeCell ref="A113:A115"/>
    <mergeCell ref="B113:B115"/>
    <mergeCell ref="C113:E113"/>
    <mergeCell ref="G113:H113"/>
    <mergeCell ref="N113:N115"/>
    <mergeCell ref="C114:E114"/>
    <mergeCell ref="G114:H114"/>
    <mergeCell ref="C115:E115"/>
    <mergeCell ref="G115:H115"/>
    <mergeCell ref="C107:E107"/>
    <mergeCell ref="C98:E98"/>
    <mergeCell ref="A83:A85"/>
    <mergeCell ref="B83:B85"/>
    <mergeCell ref="C84:E84"/>
    <mergeCell ref="C85:E85"/>
    <mergeCell ref="C94:E94"/>
    <mergeCell ref="C93:E93"/>
    <mergeCell ref="C92:E92"/>
    <mergeCell ref="C90:E90"/>
    <mergeCell ref="C91:E91"/>
    <mergeCell ref="C87:E87"/>
    <mergeCell ref="C88:E88"/>
    <mergeCell ref="C89:E89"/>
    <mergeCell ref="C83:E83"/>
    <mergeCell ref="C99:E99"/>
    <mergeCell ref="C100:E100"/>
    <mergeCell ref="C101:E101"/>
    <mergeCell ref="C104:E104"/>
    <mergeCell ref="C105:E105"/>
    <mergeCell ref="C106:E106"/>
    <mergeCell ref="B98:B100"/>
    <mergeCell ref="B94:B96"/>
    <mergeCell ref="A94:A96"/>
    <mergeCell ref="C67:E67"/>
    <mergeCell ref="C71:E71"/>
    <mergeCell ref="C73:E73"/>
    <mergeCell ref="C61:E61"/>
    <mergeCell ref="C63:E63"/>
    <mergeCell ref="C70:E70"/>
    <mergeCell ref="C72:E72"/>
    <mergeCell ref="C74:E74"/>
    <mergeCell ref="C66:E66"/>
    <mergeCell ref="C62:E62"/>
    <mergeCell ref="C64:E64"/>
    <mergeCell ref="C65:E65"/>
    <mergeCell ref="A61:A62"/>
    <mergeCell ref="B61:B62"/>
    <mergeCell ref="B50:B52"/>
    <mergeCell ref="C48:E48"/>
    <mergeCell ref="G48:H48"/>
    <mergeCell ref="C59:E59"/>
    <mergeCell ref="G59:H59"/>
    <mergeCell ref="C55:E55"/>
    <mergeCell ref="G55:H55"/>
    <mergeCell ref="C49:E49"/>
    <mergeCell ref="F49:G49"/>
    <mergeCell ref="A53:N53"/>
    <mergeCell ref="A54:N54"/>
    <mergeCell ref="C56:E56"/>
    <mergeCell ref="C57:E57"/>
    <mergeCell ref="C58:E58"/>
    <mergeCell ref="C60:E60"/>
    <mergeCell ref="A55:A57"/>
    <mergeCell ref="C52:E52"/>
    <mergeCell ref="C21:E21"/>
    <mergeCell ref="C37:E37"/>
    <mergeCell ref="C39:E39"/>
    <mergeCell ref="C41:E41"/>
    <mergeCell ref="C43:E43"/>
    <mergeCell ref="F21:G21"/>
    <mergeCell ref="B24:N24"/>
    <mergeCell ref="C25:E25"/>
    <mergeCell ref="G25:H25"/>
    <mergeCell ref="F27:G27"/>
    <mergeCell ref="C26:E26"/>
    <mergeCell ref="C28:E28"/>
    <mergeCell ref="G40:H40"/>
    <mergeCell ref="C42:E42"/>
    <mergeCell ref="G42:H42"/>
    <mergeCell ref="A17:B17"/>
    <mergeCell ref="C17:E17"/>
    <mergeCell ref="C20:E20"/>
    <mergeCell ref="C16:E16"/>
    <mergeCell ref="G16:H16"/>
    <mergeCell ref="N10:N13"/>
    <mergeCell ref="G12:H12"/>
    <mergeCell ref="G13:H13"/>
    <mergeCell ref="C14:E14"/>
    <mergeCell ref="G14:H14"/>
    <mergeCell ref="A10:A13"/>
    <mergeCell ref="F10:F12"/>
    <mergeCell ref="C10:E13"/>
    <mergeCell ref="B10:B13"/>
    <mergeCell ref="G10:L10"/>
    <mergeCell ref="G11:L11"/>
    <mergeCell ref="B15:N15"/>
    <mergeCell ref="A186:A188"/>
    <mergeCell ref="D191:E191"/>
    <mergeCell ref="D192:E192"/>
    <mergeCell ref="B190:C192"/>
    <mergeCell ref="A190:A192"/>
    <mergeCell ref="D186:E186"/>
    <mergeCell ref="B212:N212"/>
    <mergeCell ref="B214:C214"/>
    <mergeCell ref="B215:C215"/>
    <mergeCell ref="B216:C216"/>
    <mergeCell ref="B217:C217"/>
    <mergeCell ref="B218:C218"/>
    <mergeCell ref="B219:C219"/>
    <mergeCell ref="B230:N230"/>
    <mergeCell ref="A195:A197"/>
    <mergeCell ref="B226:D228"/>
    <mergeCell ref="A226:A228"/>
    <mergeCell ref="B210:C210"/>
    <mergeCell ref="D210:E210"/>
    <mergeCell ref="B225:N225"/>
    <mergeCell ref="F210:G210"/>
    <mergeCell ref="B205:C205"/>
    <mergeCell ref="D205:E205"/>
    <mergeCell ref="F205:G205"/>
    <mergeCell ref="B206:C206"/>
    <mergeCell ref="D206:E206"/>
    <mergeCell ref="F206:G20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2019-09-10T03:17:16Z</dcterms:modified>
</cp:coreProperties>
</file>